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U:\Ressources sites\_HEPICERIE\Hep Mon Journal\"/>
    </mc:Choice>
  </mc:AlternateContent>
  <xr:revisionPtr revIDLastSave="0" documentId="13_ncr:1_{04F06C47-367A-4382-8B24-B0FCE232FC30}" xr6:coauthVersionLast="47" xr6:coauthVersionMax="47" xr10:uidLastSave="{00000000-0000-0000-0000-000000000000}"/>
  <bookViews>
    <workbookView xWindow="-120" yWindow="-120" windowWidth="29040" windowHeight="17520" xr2:uid="{00000000-000D-0000-FFFF-FFFF00000000}"/>
  </bookViews>
  <sheets>
    <sheet name="Plan hebdomadaire" sheetId="1" r:id="rId1"/>
    <sheet name="📘Lundi" sheetId="2" r:id="rId2"/>
    <sheet name="📕Mardi" sheetId="3" r:id="rId3"/>
    <sheet name="📗Mercredi" sheetId="4" r:id="rId4"/>
    <sheet name="📒Jeudi" sheetId="5" r:id="rId5"/>
    <sheet name="📙Vendredi" sheetId="6" r:id="rId6"/>
    <sheet name="🏠Devoirs" sheetId="7" r:id="rId7"/>
    <sheet name="🖨️ Horaire à imprimer" sheetId="8"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1" i="2" l="1" a="1"/>
  <c r="B11" i="2" s="1"/>
  <c r="D10" i="2" a="1"/>
  <c r="D10" i="2" s="1"/>
  <c r="B10" i="2" a="1"/>
  <c r="B10" i="2" s="1"/>
  <c r="B10" i="4" a="1"/>
  <c r="B10" i="4" s="1"/>
  <c r="D10" i="4" a="1"/>
  <c r="D10" i="4" s="1"/>
  <c r="B11" i="4" a="1"/>
  <c r="B11" i="4" s="1"/>
  <c r="G2" i="6"/>
  <c r="H5" i="6"/>
  <c r="B10" i="6" a="1"/>
  <c r="B10" i="6" s="1"/>
  <c r="D10" i="6" a="1"/>
  <c r="D10" i="6" s="1"/>
  <c r="B11" i="6" a="1"/>
  <c r="B11" i="6" s="1"/>
  <c r="B12" i="6" a="1"/>
  <c r="B12" i="6" s="1"/>
  <c r="B13" i="6" a="1"/>
  <c r="B13" i="6" s="1"/>
  <c r="B14" i="6" a="1"/>
  <c r="B14" i="6" s="1"/>
  <c r="B15" i="6" a="1"/>
  <c r="B15" i="6" s="1"/>
  <c r="B16" i="6" a="1"/>
  <c r="B16" i="6" s="1"/>
  <c r="B17" i="6" a="1"/>
  <c r="B17" i="6" s="1"/>
  <c r="B18" i="6" a="1"/>
  <c r="B18" i="6" s="1"/>
  <c r="B19" i="6" a="1"/>
  <c r="B19" i="6" s="1"/>
  <c r="B20" i="6" a="1"/>
  <c r="B20" i="6" s="1"/>
  <c r="B21" i="6" a="1"/>
  <c r="B21" i="6" s="1"/>
  <c r="B22" i="6" a="1"/>
  <c r="B22" i="6" s="1"/>
  <c r="B23" i="6" a="1"/>
  <c r="B23" i="6" s="1"/>
  <c r="B24" i="6" a="1"/>
  <c r="B24" i="6" s="1"/>
  <c r="B25" i="6" a="1"/>
  <c r="B25" i="6" s="1"/>
  <c r="B26" i="6" a="1"/>
  <c r="B26" i="6" s="1"/>
  <c r="B27" i="6" a="1"/>
  <c r="B27" i="6" s="1"/>
  <c r="B28" i="6" a="1"/>
  <c r="B28" i="6" s="1"/>
  <c r="F28" i="6"/>
  <c r="B29" i="6" a="1"/>
  <c r="B29" i="6" s="1"/>
  <c r="B30" i="6" a="1"/>
  <c r="B30" i="6" s="1"/>
  <c r="F30" i="6"/>
  <c r="B31" i="6" a="1"/>
  <c r="B31" i="6" s="1"/>
  <c r="B32" i="6" a="1"/>
  <c r="B32" i="6" s="1"/>
  <c r="F32" i="6"/>
  <c r="B33" i="6" a="1"/>
  <c r="B33" i="6" s="1"/>
  <c r="B34" i="6" a="1"/>
  <c r="B34" i="6" s="1"/>
  <c r="F34" i="6"/>
  <c r="B35" i="6" a="1"/>
  <c r="B35" i="6" s="1"/>
  <c r="B36" i="6" a="1"/>
  <c r="B36" i="6" s="1"/>
  <c r="F36" i="6"/>
  <c r="B37" i="6" a="1"/>
  <c r="B37" i="6" s="1"/>
  <c r="B38" i="6" a="1"/>
  <c r="B38" i="6" s="1"/>
  <c r="F38" i="6"/>
  <c r="B39" i="6" a="1"/>
  <c r="B39" i="6" s="1"/>
  <c r="B40" i="6" a="1"/>
  <c r="B40" i="6" s="1"/>
  <c r="F40" i="6"/>
  <c r="B41" i="6" a="1"/>
  <c r="B41" i="6" s="1"/>
  <c r="B42" i="6" a="1"/>
  <c r="B42" i="6" s="1"/>
  <c r="F42" i="6"/>
  <c r="B43" i="6" a="1"/>
  <c r="B43" i="6" s="1"/>
  <c r="B44" i="6" a="1"/>
  <c r="B44" i="6" s="1"/>
  <c r="F44" i="6"/>
  <c r="B45" i="6" a="1"/>
  <c r="B45" i="6" s="1"/>
  <c r="B46" i="6" a="1"/>
  <c r="B46" i="6" s="1"/>
  <c r="F46" i="6"/>
  <c r="B47" i="6" a="1"/>
  <c r="B47" i="6" s="1"/>
  <c r="B48" i="6" a="1"/>
  <c r="B48" i="6" s="1"/>
  <c r="F48" i="6"/>
  <c r="B49" i="6" a="1"/>
  <c r="B49" i="6" s="1"/>
  <c r="B50" i="6" a="1"/>
  <c r="B50" i="6" s="1"/>
  <c r="F50" i="6"/>
  <c r="B51" i="6" a="1"/>
  <c r="B51" i="6" s="1"/>
  <c r="B52" i="6" a="1"/>
  <c r="B52" i="6" s="1"/>
  <c r="F52" i="6"/>
  <c r="B53" i="6" a="1"/>
  <c r="B53" i="6" s="1"/>
  <c r="B54" i="6" a="1"/>
  <c r="B54" i="6" s="1"/>
  <c r="F54" i="6"/>
  <c r="B55" i="6" a="1"/>
  <c r="B55" i="6" s="1"/>
  <c r="B56" i="6" a="1"/>
  <c r="B56" i="6" s="1"/>
  <c r="F56" i="6"/>
  <c r="B57" i="6" a="1"/>
  <c r="B57" i="6" s="1"/>
  <c r="B58" i="6" a="1"/>
  <c r="B58" i="6" s="1"/>
  <c r="F58" i="6"/>
  <c r="B59" i="6" a="1"/>
  <c r="B59" i="6" s="1"/>
  <c r="B60" i="6" a="1"/>
  <c r="B60" i="6" s="1"/>
  <c r="F60" i="6"/>
  <c r="B61" i="6" a="1"/>
  <c r="B61" i="6" s="1"/>
  <c r="B62" i="6" a="1"/>
  <c r="B62" i="6" s="1"/>
  <c r="F62" i="6"/>
  <c r="B63" i="6" a="1"/>
  <c r="B63" i="6" s="1"/>
  <c r="B64" i="6" a="1"/>
  <c r="B64" i="6" s="1"/>
  <c r="F64" i="6"/>
  <c r="B65" i="6" a="1"/>
  <c r="B65" i="6" s="1"/>
  <c r="B66" i="6"/>
  <c r="G2" i="5"/>
  <c r="H5" i="5"/>
  <c r="B10" i="5" a="1"/>
  <c r="B10" i="5" s="1"/>
  <c r="D10" i="5" a="1"/>
  <c r="D10" i="5" s="1"/>
  <c r="B11" i="5" a="1"/>
  <c r="B11" i="5" s="1"/>
  <c r="B12" i="5" a="1"/>
  <c r="B12" i="5" s="1"/>
  <c r="B13" i="5" a="1"/>
  <c r="B13" i="5" s="1"/>
  <c r="B14" i="5" a="1"/>
  <c r="B14" i="5" s="1"/>
  <c r="B15" i="5" a="1"/>
  <c r="B15" i="5" s="1"/>
  <c r="B16" i="5" a="1"/>
  <c r="B16" i="5" s="1"/>
  <c r="B17" i="5" a="1"/>
  <c r="B17" i="5" s="1"/>
  <c r="B18" i="5" a="1"/>
  <c r="B18" i="5" s="1"/>
  <c r="B19" i="5" a="1"/>
  <c r="B19" i="5" s="1"/>
  <c r="B20" i="5" a="1"/>
  <c r="B20" i="5" s="1"/>
  <c r="B21" i="5" a="1"/>
  <c r="B21" i="5" s="1"/>
  <c r="B22" i="5" a="1"/>
  <c r="B22" i="5" s="1"/>
  <c r="B23" i="5" a="1"/>
  <c r="B23" i="5" s="1"/>
  <c r="B24" i="5" a="1"/>
  <c r="B24" i="5" s="1"/>
  <c r="B25" i="5" a="1"/>
  <c r="B25" i="5" s="1"/>
  <c r="B26" i="5" a="1"/>
  <c r="B26" i="5" s="1"/>
  <c r="B27" i="5" a="1"/>
  <c r="B27" i="5" s="1"/>
  <c r="B28" i="5" a="1"/>
  <c r="B28" i="5" s="1"/>
  <c r="F28" i="5"/>
  <c r="B29" i="5" a="1"/>
  <c r="B29" i="5" s="1"/>
  <c r="B30" i="5" a="1"/>
  <c r="B30" i="5" s="1"/>
  <c r="F30" i="5"/>
  <c r="B31" i="5" a="1"/>
  <c r="B31" i="5" s="1"/>
  <c r="B32" i="5" a="1"/>
  <c r="B32" i="5" s="1"/>
  <c r="F32" i="5"/>
  <c r="B33" i="5" a="1"/>
  <c r="B33" i="5" s="1"/>
  <c r="B34" i="5" a="1"/>
  <c r="B34" i="5" s="1"/>
  <c r="F34" i="5"/>
  <c r="B35" i="5" a="1"/>
  <c r="B35" i="5" s="1"/>
  <c r="B36" i="5" a="1"/>
  <c r="B36" i="5" s="1"/>
  <c r="F36" i="5"/>
  <c r="B37" i="5" a="1"/>
  <c r="B37" i="5" s="1"/>
  <c r="B38" i="5" a="1"/>
  <c r="B38" i="5" s="1"/>
  <c r="F38" i="5"/>
  <c r="B39" i="5" a="1"/>
  <c r="B39" i="5" s="1"/>
  <c r="B40" i="5" a="1"/>
  <c r="B40" i="5" s="1"/>
  <c r="F40" i="5"/>
  <c r="B41" i="5" a="1"/>
  <c r="B41" i="5" s="1"/>
  <c r="B42" i="5" a="1"/>
  <c r="B42" i="5" s="1"/>
  <c r="F42" i="5"/>
  <c r="B43" i="5" a="1"/>
  <c r="B43" i="5" s="1"/>
  <c r="B44" i="5" a="1"/>
  <c r="B44" i="5" s="1"/>
  <c r="F44" i="5"/>
  <c r="B45" i="5" a="1"/>
  <c r="B45" i="5" s="1"/>
  <c r="B46" i="5" a="1"/>
  <c r="B46" i="5" s="1"/>
  <c r="F46" i="5"/>
  <c r="B47" i="5" a="1"/>
  <c r="B47" i="5" s="1"/>
  <c r="B48" i="5" a="1"/>
  <c r="B48" i="5" s="1"/>
  <c r="F48" i="5"/>
  <c r="B49" i="5" a="1"/>
  <c r="B49" i="5" s="1"/>
  <c r="B50" i="5" a="1"/>
  <c r="B50" i="5" s="1"/>
  <c r="F50" i="5"/>
  <c r="B51" i="5" a="1"/>
  <c r="B51" i="5" s="1"/>
  <c r="B52" i="5" a="1"/>
  <c r="B52" i="5" s="1"/>
  <c r="F52" i="5"/>
  <c r="B53" i="5" a="1"/>
  <c r="B53" i="5" s="1"/>
  <c r="B54" i="5" a="1"/>
  <c r="B54" i="5" s="1"/>
  <c r="F54" i="5"/>
  <c r="B55" i="5" a="1"/>
  <c r="B55" i="5" s="1"/>
  <c r="B56" i="5" a="1"/>
  <c r="B56" i="5" s="1"/>
  <c r="F56" i="5"/>
  <c r="B57" i="5" a="1"/>
  <c r="B57" i="5" s="1"/>
  <c r="B58" i="5" a="1"/>
  <c r="B58" i="5" s="1"/>
  <c r="F58" i="5"/>
  <c r="B59" i="5" a="1"/>
  <c r="B59" i="5" s="1"/>
  <c r="B60" i="5" a="1"/>
  <c r="B60" i="5" s="1"/>
  <c r="F60" i="5"/>
  <c r="B61" i="5" a="1"/>
  <c r="B61" i="5" s="1"/>
  <c r="B62" i="5" a="1"/>
  <c r="B62" i="5" s="1"/>
  <c r="F62" i="5"/>
  <c r="B63" i="5" a="1"/>
  <c r="B63" i="5" s="1"/>
  <c r="B64" i="5" a="1"/>
  <c r="B64" i="5" s="1"/>
  <c r="F64" i="5"/>
  <c r="B65" i="5" a="1"/>
  <c r="B65" i="5" s="1"/>
  <c r="B66" i="5"/>
  <c r="G2" i="3"/>
  <c r="H5" i="3"/>
  <c r="B10" i="3" a="1"/>
  <c r="B10" i="3" s="1"/>
  <c r="D10" i="3" a="1"/>
  <c r="D10" i="3" s="1"/>
  <c r="B11" i="3" a="1"/>
  <c r="B11" i="3" s="1"/>
  <c r="B12" i="3" a="1"/>
  <c r="B12" i="3"/>
  <c r="B13" i="3" a="1"/>
  <c r="B13" i="3" s="1"/>
  <c r="B14" i="3" a="1"/>
  <c r="B14" i="3" s="1"/>
  <c r="B15" i="3" a="1"/>
  <c r="B15" i="3" s="1"/>
  <c r="B16" i="3" a="1"/>
  <c r="B16" i="3" s="1"/>
  <c r="B17" i="3" a="1"/>
  <c r="B17" i="3" s="1"/>
  <c r="B18" i="3" a="1"/>
  <c r="B18" i="3" s="1"/>
  <c r="B19" i="3" a="1"/>
  <c r="B19" i="3" s="1"/>
  <c r="B20" i="3" a="1"/>
  <c r="B20" i="3"/>
  <c r="B21" i="3" a="1"/>
  <c r="B21" i="3" s="1"/>
  <c r="B22" i="3" a="1"/>
  <c r="B22" i="3" s="1"/>
  <c r="B23" i="3" a="1"/>
  <c r="B23" i="3" s="1"/>
  <c r="B24" i="3" a="1"/>
  <c r="B24" i="3" s="1"/>
  <c r="B25" i="3" a="1"/>
  <c r="B25" i="3" s="1"/>
  <c r="B26" i="3" a="1"/>
  <c r="B26" i="3" s="1"/>
  <c r="B27" i="3" a="1"/>
  <c r="B27" i="3" s="1"/>
  <c r="B28" i="3" a="1"/>
  <c r="B28" i="3"/>
  <c r="F28" i="3"/>
  <c r="B29" i="3" a="1"/>
  <c r="B29" i="3" s="1"/>
  <c r="B30" i="3" a="1"/>
  <c r="B30" i="3"/>
  <c r="F30" i="3"/>
  <c r="B31" i="3" a="1"/>
  <c r="B31" i="3" s="1"/>
  <c r="B32" i="3" a="1"/>
  <c r="B32" i="3" s="1"/>
  <c r="F32" i="3"/>
  <c r="B33" i="3" a="1"/>
  <c r="B33" i="3" s="1"/>
  <c r="B34" i="3" a="1"/>
  <c r="B34" i="3" s="1"/>
  <c r="F34" i="3"/>
  <c r="B35" i="3" a="1"/>
  <c r="B35" i="3" s="1"/>
  <c r="B36" i="3" a="1"/>
  <c r="B36" i="3"/>
  <c r="F36" i="3"/>
  <c r="B37" i="3" a="1"/>
  <c r="B37" i="3" s="1"/>
  <c r="B38" i="3" a="1"/>
  <c r="B38" i="3"/>
  <c r="F38" i="3"/>
  <c r="B39" i="3" a="1"/>
  <c r="B39" i="3" s="1"/>
  <c r="B40" i="3" a="1"/>
  <c r="B40" i="3" s="1"/>
  <c r="F40" i="3"/>
  <c r="B41" i="3" a="1"/>
  <c r="B41" i="3" s="1"/>
  <c r="B42" i="3" a="1"/>
  <c r="B42" i="3" s="1"/>
  <c r="F42" i="3"/>
  <c r="B43" i="3" a="1"/>
  <c r="B43" i="3" s="1"/>
  <c r="B44" i="3" a="1"/>
  <c r="B44" i="3" s="1"/>
  <c r="F44" i="3"/>
  <c r="B45" i="3" a="1"/>
  <c r="B45" i="3" s="1"/>
  <c r="B46" i="3" a="1"/>
  <c r="B46" i="3" s="1"/>
  <c r="F46" i="3"/>
  <c r="B47" i="3" a="1"/>
  <c r="B47" i="3" s="1"/>
  <c r="B48" i="3" a="1"/>
  <c r="B48" i="3" s="1"/>
  <c r="F48" i="3"/>
  <c r="B49" i="3" a="1"/>
  <c r="B49" i="3" s="1"/>
  <c r="B50" i="3" a="1"/>
  <c r="B50" i="3" s="1"/>
  <c r="F50" i="3"/>
  <c r="B51" i="3" a="1"/>
  <c r="B51" i="3" s="1"/>
  <c r="B52" i="3" a="1"/>
  <c r="B52" i="3" s="1"/>
  <c r="F52" i="3"/>
  <c r="B53" i="3" a="1"/>
  <c r="B53" i="3" s="1"/>
  <c r="B54" i="3" a="1"/>
  <c r="B54" i="3" s="1"/>
  <c r="F54" i="3"/>
  <c r="B55" i="3" a="1"/>
  <c r="B55" i="3" s="1"/>
  <c r="B56" i="3" a="1"/>
  <c r="B56" i="3" s="1"/>
  <c r="F56" i="3"/>
  <c r="B57" i="3" a="1"/>
  <c r="B57" i="3" s="1"/>
  <c r="B58" i="3" a="1"/>
  <c r="B58" i="3" s="1"/>
  <c r="F58" i="3"/>
  <c r="B59" i="3" a="1"/>
  <c r="B59" i="3" s="1"/>
  <c r="B60" i="3" a="1"/>
  <c r="B60" i="3" s="1"/>
  <c r="F60" i="3"/>
  <c r="B61" i="3" a="1"/>
  <c r="B61" i="3" s="1"/>
  <c r="B62" i="3" a="1"/>
  <c r="B62" i="3" s="1"/>
  <c r="F62" i="3"/>
  <c r="B63" i="3" a="1"/>
  <c r="B63" i="3" s="1"/>
  <c r="B64" i="3" a="1"/>
  <c r="B64" i="3" s="1"/>
  <c r="F64" i="3"/>
  <c r="B65" i="3" a="1"/>
  <c r="B65" i="3" s="1"/>
  <c r="B66" i="3"/>
  <c r="G2" i="2"/>
  <c r="H5" i="2"/>
  <c r="B12" i="2" a="1"/>
  <c r="B12" i="2" s="1"/>
  <c r="B13" i="2" a="1"/>
  <c r="B13" i="2" s="1"/>
  <c r="B14" i="2" a="1"/>
  <c r="B14" i="2" s="1"/>
  <c r="B15" i="2" a="1"/>
  <c r="B15" i="2" s="1"/>
  <c r="B16" i="2" a="1"/>
  <c r="B16" i="2" s="1"/>
  <c r="B17" i="2" a="1"/>
  <c r="B17" i="2" s="1"/>
  <c r="B18" i="2" a="1"/>
  <c r="B18" i="2" s="1"/>
  <c r="B19" i="2" a="1"/>
  <c r="B19" i="2" s="1"/>
  <c r="B20" i="2" a="1"/>
  <c r="B20" i="2"/>
  <c r="B21" i="2" a="1"/>
  <c r="B21" i="2" s="1"/>
  <c r="B22" i="2" a="1"/>
  <c r="B22" i="2" s="1"/>
  <c r="B23" i="2" a="1"/>
  <c r="B23" i="2" s="1"/>
  <c r="B24" i="2" a="1"/>
  <c r="B24" i="2" s="1"/>
  <c r="B25" i="2" a="1"/>
  <c r="B25" i="2" s="1"/>
  <c r="B26" i="2" a="1"/>
  <c r="B26" i="2" s="1"/>
  <c r="B27" i="2" a="1"/>
  <c r="B27" i="2" s="1"/>
  <c r="B28" i="2" a="1"/>
  <c r="B28" i="2"/>
  <c r="F28" i="2"/>
  <c r="B29" i="2" a="1"/>
  <c r="B29" i="2" s="1"/>
  <c r="B30" i="2" a="1"/>
  <c r="B30" i="2" s="1"/>
  <c r="F30" i="2"/>
  <c r="B31" i="2" a="1"/>
  <c r="B31" i="2" s="1"/>
  <c r="B32" i="2" a="1"/>
  <c r="B32" i="2" s="1"/>
  <c r="F32" i="2"/>
  <c r="B33" i="2" a="1"/>
  <c r="B33" i="2" s="1"/>
  <c r="B34" i="2" a="1"/>
  <c r="B34" i="2" s="1"/>
  <c r="F34" i="2"/>
  <c r="B35" i="2" a="1"/>
  <c r="B35" i="2" s="1"/>
  <c r="B36" i="2" a="1"/>
  <c r="B36" i="2" s="1"/>
  <c r="F36" i="2"/>
  <c r="B37" i="2" a="1"/>
  <c r="B37" i="2" s="1"/>
  <c r="B38" i="2" a="1"/>
  <c r="B38" i="2" s="1"/>
  <c r="F38" i="2"/>
  <c r="B39" i="2" a="1"/>
  <c r="B39" i="2" s="1"/>
  <c r="B40" i="2" a="1"/>
  <c r="B40" i="2" s="1"/>
  <c r="F40" i="2"/>
  <c r="B41" i="2" a="1"/>
  <c r="B41" i="2" s="1"/>
  <c r="B42" i="2" a="1"/>
  <c r="B42" i="2" s="1"/>
  <c r="F42" i="2"/>
  <c r="B43" i="2" a="1"/>
  <c r="B43" i="2" s="1"/>
  <c r="B44" i="2" a="1"/>
  <c r="B44" i="2" s="1"/>
  <c r="F44" i="2"/>
  <c r="B45" i="2" a="1"/>
  <c r="B45" i="2" s="1"/>
  <c r="B46" i="2" a="1"/>
  <c r="B46" i="2" s="1"/>
  <c r="F46" i="2"/>
  <c r="B47" i="2" a="1"/>
  <c r="B47" i="2" s="1"/>
  <c r="B48" i="2" a="1"/>
  <c r="B48" i="2" s="1"/>
  <c r="F48" i="2"/>
  <c r="B49" i="2" a="1"/>
  <c r="B49" i="2" s="1"/>
  <c r="B50" i="2" a="1"/>
  <c r="B50" i="2" s="1"/>
  <c r="F50" i="2"/>
  <c r="B51" i="2" a="1"/>
  <c r="B51" i="2" s="1"/>
  <c r="B52" i="2" a="1"/>
  <c r="B52" i="2" s="1"/>
  <c r="F52" i="2"/>
  <c r="B53" i="2" a="1"/>
  <c r="B53" i="2" s="1"/>
  <c r="B54" i="2" a="1"/>
  <c r="B54" i="2" s="1"/>
  <c r="F54" i="2"/>
  <c r="B55" i="2" a="1"/>
  <c r="B55" i="2" s="1"/>
  <c r="B56" i="2" a="1"/>
  <c r="B56" i="2" s="1"/>
  <c r="F56" i="2"/>
  <c r="B57" i="2" a="1"/>
  <c r="B57" i="2" s="1"/>
  <c r="B58" i="2" a="1"/>
  <c r="B58" i="2" s="1"/>
  <c r="F58" i="2"/>
  <c r="B59" i="2" a="1"/>
  <c r="B59" i="2" s="1"/>
  <c r="B60" i="2" a="1"/>
  <c r="B60" i="2" s="1"/>
  <c r="F60" i="2"/>
  <c r="B61" i="2" a="1"/>
  <c r="B61" i="2" s="1"/>
  <c r="B62" i="2" a="1"/>
  <c r="B62" i="2" s="1"/>
  <c r="F62" i="2"/>
  <c r="B63" i="2" a="1"/>
  <c r="B63" i="2" s="1"/>
  <c r="B64" i="2" a="1"/>
  <c r="B64" i="2" s="1"/>
  <c r="F64" i="2"/>
  <c r="B65" i="2" a="1"/>
  <c r="B65" i="2" s="1"/>
  <c r="B66" i="2"/>
  <c r="H5" i="4"/>
  <c r="C5" i="8" a="1"/>
  <c r="C5" i="8" s="1"/>
  <c r="B5" i="8" a="1"/>
  <c r="B5" i="8" s="1"/>
  <c r="H2" i="7" a="1"/>
  <c r="H2" i="7"/>
  <c r="B12" i="4" a="1"/>
  <c r="B12" i="4" s="1"/>
  <c r="B13" i="4" a="1"/>
  <c r="B13" i="4" s="1"/>
  <c r="B14" i="4" a="1"/>
  <c r="B14" i="4" s="1"/>
  <c r="B15" i="4" a="1"/>
  <c r="B15" i="4" s="1"/>
  <c r="B16" i="4" a="1"/>
  <c r="B16" i="4" s="1"/>
  <c r="B17" i="4" a="1"/>
  <c r="B17" i="4" s="1"/>
  <c r="B18" i="4" a="1"/>
  <c r="B18" i="4" s="1"/>
  <c r="B19" i="4" a="1"/>
  <c r="B19" i="4" s="1"/>
  <c r="B20" i="4" a="1"/>
  <c r="B20" i="4" s="1"/>
  <c r="B21" i="4" a="1"/>
  <c r="B21" i="4" s="1"/>
  <c r="B22" i="4" a="1"/>
  <c r="B22" i="4" s="1"/>
  <c r="B23" i="4" a="1"/>
  <c r="B23" i="4" s="1"/>
  <c r="B24" i="4" a="1"/>
  <c r="B24" i="4" s="1"/>
  <c r="B25" i="4" a="1"/>
  <c r="B25" i="4" s="1"/>
  <c r="B26" i="4" a="1"/>
  <c r="B26" i="4" s="1"/>
  <c r="B27" i="4" a="1"/>
  <c r="B27" i="4" s="1"/>
  <c r="B28" i="4" a="1"/>
  <c r="B28" i="4" s="1"/>
  <c r="B29" i="4" a="1"/>
  <c r="B29" i="4"/>
  <c r="B30" i="4" a="1"/>
  <c r="B30" i="4" s="1"/>
  <c r="B31" i="4" a="1"/>
  <c r="B31" i="4" s="1"/>
  <c r="B32" i="4" a="1"/>
  <c r="B32" i="4" s="1"/>
  <c r="B33" i="4" a="1"/>
  <c r="B33" i="4" s="1"/>
  <c r="B34" i="4" a="1"/>
  <c r="B34" i="4" s="1"/>
  <c r="B35" i="4" a="1"/>
  <c r="B35" i="4" s="1"/>
  <c r="B36" i="4" a="1"/>
  <c r="B36" i="4" s="1"/>
  <c r="B37" i="4" a="1"/>
  <c r="B37" i="4" s="1"/>
  <c r="B38" i="4" a="1"/>
  <c r="B38" i="4" s="1"/>
  <c r="B39" i="4" a="1"/>
  <c r="B39" i="4" s="1"/>
  <c r="B40" i="4" a="1"/>
  <c r="B40" i="4" s="1"/>
  <c r="B41" i="4" a="1"/>
  <c r="B41" i="4" s="1"/>
  <c r="B42" i="4" a="1"/>
  <c r="B42" i="4" s="1"/>
  <c r="B43" i="4" a="1"/>
  <c r="B43" i="4" s="1"/>
  <c r="B44" i="4" a="1"/>
  <c r="B44" i="4" s="1"/>
  <c r="B45" i="4" a="1"/>
  <c r="B45" i="4"/>
  <c r="B46" i="4" a="1"/>
  <c r="B46" i="4" s="1"/>
  <c r="B47" i="4" a="1"/>
  <c r="B47" i="4" s="1"/>
  <c r="B48" i="4" a="1"/>
  <c r="B48" i="4" s="1"/>
  <c r="B49" i="4" a="1"/>
  <c r="B49" i="4" s="1"/>
  <c r="B50" i="4" a="1"/>
  <c r="B50" i="4" s="1"/>
  <c r="B51" i="4" a="1"/>
  <c r="B51" i="4" s="1"/>
  <c r="B52" i="4" a="1"/>
  <c r="B52" i="4" s="1"/>
  <c r="B53" i="4" a="1"/>
  <c r="B53" i="4"/>
  <c r="B54" i="4" a="1"/>
  <c r="B54" i="4" s="1"/>
  <c r="B55" i="4" a="1"/>
  <c r="B55" i="4" s="1"/>
  <c r="B56" i="4" a="1"/>
  <c r="B56" i="4" s="1"/>
  <c r="B57" i="4" a="1"/>
  <c r="B57" i="4" s="1"/>
  <c r="B58" i="4" a="1"/>
  <c r="B58" i="4" s="1"/>
  <c r="B59" i="4" a="1"/>
  <c r="B59" i="4" s="1"/>
  <c r="B60" i="4" a="1"/>
  <c r="B60" i="4" s="1"/>
  <c r="B61" i="4" a="1"/>
  <c r="B61" i="4" s="1"/>
  <c r="B62" i="4" a="1"/>
  <c r="B62" i="4" s="1"/>
  <c r="B63" i="4" a="1"/>
  <c r="B63" i="4" s="1"/>
  <c r="B64" i="4" a="1"/>
  <c r="B64" i="4" s="1"/>
  <c r="B65" i="4" a="1"/>
  <c r="B65" i="4" s="1"/>
  <c r="R2" i="1" a="1"/>
  <c r="R2" i="1"/>
  <c r="E4" i="1" a="1"/>
  <c r="E4" i="1" s="1"/>
  <c r="B1" i="8"/>
  <c r="C54" i="7"/>
  <c r="B54" i="7"/>
  <c r="C53" i="7"/>
  <c r="B53" i="7"/>
  <c r="C52" i="7"/>
  <c r="B52" i="7"/>
  <c r="C51" i="7"/>
  <c r="B51" i="7"/>
  <c r="E50" i="7"/>
  <c r="C50" i="7"/>
  <c r="B50" i="7"/>
  <c r="F48" i="7"/>
  <c r="E48" i="7"/>
  <c r="B48" i="7"/>
  <c r="F46" i="7"/>
  <c r="E46" i="7"/>
  <c r="C46" i="7"/>
  <c r="B46" i="7"/>
  <c r="F45" i="7"/>
  <c r="E45" i="7"/>
  <c r="C45" i="7"/>
  <c r="B45" i="7"/>
  <c r="F44" i="7"/>
  <c r="E44" i="7"/>
  <c r="C44" i="7"/>
  <c r="B44" i="7"/>
  <c r="F43" i="7"/>
  <c r="E43" i="7"/>
  <c r="C43" i="7"/>
  <c r="B43" i="7"/>
  <c r="F42" i="7"/>
  <c r="E42" i="7"/>
  <c r="C42" i="7"/>
  <c r="B42" i="7"/>
  <c r="E40" i="7"/>
  <c r="B40" i="7"/>
  <c r="F38" i="7"/>
  <c r="E38" i="7"/>
  <c r="C38" i="7"/>
  <c r="B38" i="7"/>
  <c r="F37" i="7"/>
  <c r="E37" i="7"/>
  <c r="C37" i="7"/>
  <c r="B37" i="7"/>
  <c r="F36" i="7"/>
  <c r="E36" i="7"/>
  <c r="C36" i="7"/>
  <c r="B36" i="7"/>
  <c r="F35" i="7"/>
  <c r="E35" i="7"/>
  <c r="C35" i="7"/>
  <c r="B35" i="7"/>
  <c r="F34" i="7"/>
  <c r="E34" i="7"/>
  <c r="C34" i="7"/>
  <c r="B34" i="7"/>
  <c r="E32" i="7"/>
  <c r="B32" i="7"/>
  <c r="E30" i="7"/>
  <c r="H30" i="7" s="1" a="1"/>
  <c r="H30" i="7" s="1"/>
  <c r="B30" i="7"/>
  <c r="A28" i="7"/>
  <c r="C20" i="7"/>
  <c r="C48" i="7" s="1"/>
  <c r="F12" i="7"/>
  <c r="F40" i="7" s="1"/>
  <c r="C12" i="7"/>
  <c r="C40" i="7" s="1"/>
  <c r="F4" i="7"/>
  <c r="F32" i="7" s="1"/>
  <c r="C4" i="7"/>
  <c r="C32" i="7" s="1"/>
  <c r="F2" i="7"/>
  <c r="F30" i="7" s="1"/>
  <c r="B66" i="4"/>
  <c r="F64" i="4"/>
  <c r="F62" i="4"/>
  <c r="F60" i="4"/>
  <c r="F58" i="4"/>
  <c r="F56" i="4"/>
  <c r="F54" i="4"/>
  <c r="F52" i="4"/>
  <c r="F50" i="4"/>
  <c r="F48" i="4"/>
  <c r="F46" i="4"/>
  <c r="F44" i="4"/>
  <c r="F42" i="4"/>
  <c r="F40" i="4"/>
  <c r="F38" i="4"/>
  <c r="F36" i="4"/>
  <c r="F34" i="4"/>
  <c r="F32" i="4"/>
  <c r="F30" i="4"/>
  <c r="F28" i="4"/>
  <c r="G2" i="4"/>
  <c r="N23" i="1"/>
  <c r="N22" i="1"/>
  <c r="N21" i="1"/>
  <c r="N20" i="1"/>
  <c r="N19" i="1"/>
  <c r="N16" i="1"/>
  <c r="N15" i="1"/>
  <c r="N14" i="1"/>
  <c r="N13" i="1"/>
  <c r="N12" i="1"/>
  <c r="N11" i="1"/>
  <c r="N10" i="1"/>
  <c r="N9" i="1"/>
  <c r="N6" i="1"/>
  <c r="N5" i="1"/>
  <c r="A5" i="1" a="1"/>
  <c r="A5" i="1" s="1"/>
  <c r="J1" i="1"/>
  <c r="E10" i="2" l="1" a="1"/>
  <c r="E10" i="2" s="1"/>
  <c r="F10" i="2"/>
  <c r="E10" i="4" a="1"/>
  <c r="E10" i="4" s="1"/>
  <c r="F10" i="4" s="1"/>
  <c r="E10" i="6" a="1"/>
  <c r="E10" i="5" a="1"/>
  <c r="E10" i="3" a="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F26" i="4" l="1"/>
  <c r="F18" i="4"/>
  <c r="F20" i="4"/>
  <c r="F12" i="4"/>
  <c r="F24" i="4"/>
  <c r="F16" i="4"/>
  <c r="F22" i="4"/>
  <c r="F14" i="4"/>
  <c r="E10" i="6"/>
  <c r="F10" i="6" s="1"/>
  <c r="F12" i="6"/>
  <c r="F14" i="6"/>
  <c r="F16" i="6"/>
  <c r="F18" i="6"/>
  <c r="F20" i="6"/>
  <c r="F22" i="6"/>
  <c r="F24" i="6"/>
  <c r="F26" i="6"/>
  <c r="E10" i="5"/>
  <c r="F10" i="5" s="1"/>
  <c r="F12" i="5"/>
  <c r="F14" i="5"/>
  <c r="F16" i="5"/>
  <c r="F18" i="5"/>
  <c r="F20" i="5"/>
  <c r="F22" i="5"/>
  <c r="F24" i="5"/>
  <c r="F26" i="5"/>
  <c r="E10" i="3"/>
  <c r="F10" i="3" s="1"/>
  <c r="F12" i="3"/>
  <c r="F14" i="3"/>
  <c r="F16" i="3"/>
  <c r="F18" i="3"/>
  <c r="F20" i="3"/>
  <c r="F22" i="3"/>
  <c r="F24" i="3"/>
  <c r="F26" i="3"/>
  <c r="F12" i="2"/>
  <c r="F14" i="2"/>
  <c r="F16" i="2"/>
  <c r="F18" i="2"/>
  <c r="F20" i="2"/>
  <c r="F22" i="2"/>
  <c r="F24" i="2"/>
  <c r="F2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H2" authorId="0" shapeId="0" xr:uid="{00000000-0006-0000-0000-000001000000}">
      <text>
        <r>
          <rPr>
            <sz val="10"/>
            <color rgb="FF000000"/>
            <rFont val="Arial"/>
            <scheme val="minor"/>
          </rPr>
          <t>✏️ Sélectionnez la date dans le menu déroulant</t>
        </r>
      </text>
    </comment>
    <comment ref="J2" authorId="0" shapeId="0" xr:uid="{00000000-0006-0000-0000-000002000000}">
      <text>
        <r>
          <rPr>
            <sz val="10"/>
            <color rgb="FF000000"/>
            <rFont val="Arial"/>
            <scheme val="minor"/>
          </rPr>
          <t>✏️ Sélectionnez l'année dans le menu déroulant</t>
        </r>
      </text>
    </comment>
    <comment ref="B5" authorId="0" shapeId="0" xr:uid="{00000000-0006-0000-0000-000003000000}">
      <text>
        <r>
          <rPr>
            <sz val="10"/>
            <color rgb="FF000000"/>
            <rFont val="Arial"/>
            <scheme val="minor"/>
          </rPr>
          <t>✏️ Ajoutez/modifiez vos disciplines dans cette colonne</t>
        </r>
      </text>
    </comment>
    <comment ref="C5" authorId="0" shapeId="0" xr:uid="{00000000-0006-0000-0000-000004000000}">
      <text>
        <r>
          <rPr>
            <sz val="10"/>
            <color rgb="FF000000"/>
            <rFont val="Arial"/>
            <scheme val="minor"/>
          </rPr>
          <t>✏️ Attribuez une couleur à chaque discipline via le menu déroulant</t>
        </r>
      </text>
    </comment>
    <comment ref="E5" authorId="0" shapeId="0" xr:uid="{00000000-0006-0000-0000-000005000000}">
      <text>
        <r>
          <rPr>
            <sz val="10"/>
            <color rgb="FF000000"/>
            <rFont val="Arial"/>
            <scheme val="minor"/>
          </rPr>
          <t>✏️ Ajoutez/modifiez les heures de début de chaque période dans cette colonne</t>
        </r>
      </text>
    </comment>
    <comment ref="F5" authorId="0" shapeId="0" xr:uid="{00000000-0006-0000-0000-000006000000}">
      <text>
        <r>
          <rPr>
            <sz val="10"/>
            <color rgb="FF000000"/>
            <rFont val="Arial"/>
            <scheme val="minor"/>
          </rPr>
          <t>✏️ Vous pouvez sélectionner une discipline pour chaque période via les menus déroulants (les disciplines doivent être préalablement renseignées dans la colonne B)</t>
        </r>
      </text>
    </comment>
    <comment ref="N8" authorId="0" shapeId="0" xr:uid="{00000000-0006-0000-0000-000007000000}">
      <text>
        <r>
          <rPr>
            <sz val="10"/>
            <color rgb="FF000000"/>
            <rFont val="Arial"/>
            <scheme val="minor"/>
          </rPr>
          <t>✏️ Ajoutez des notes (1 par ligne)</t>
        </r>
      </text>
    </comment>
    <comment ref="N18" authorId="0" shapeId="0" xr:uid="{00000000-0006-0000-0000-000008000000}">
      <text>
        <r>
          <rPr>
            <sz val="10"/>
            <color rgb="FF000000"/>
            <rFont val="Arial"/>
            <scheme val="minor"/>
          </rPr>
          <t>✏️ Ajoutez des liens (1 par ligne)</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<sst xmlns="http://schemas.openxmlformats.org/spreadsheetml/2006/main" count="325" uniqueCount="93">
  <si>
    <t xml:space="preserve">
</t>
  </si>
  <si>
    <t>Liste automatique des lundis</t>
  </si>
  <si>
    <r>
      <rPr>
        <sz val="11"/>
        <color rgb="FFFFFFFF"/>
        <rFont val="Arial"/>
      </rPr>
      <t>📚</t>
    </r>
    <r>
      <rPr>
        <b/>
        <sz val="11"/>
        <color rgb="FFFFFFFF"/>
        <rFont val="Arial"/>
      </rPr>
      <t xml:space="preserve">  MES BRANCHES</t>
    </r>
  </si>
  <si>
    <r>
      <rPr>
        <sz val="11"/>
        <color rgb="FFFFFFFF"/>
        <rFont val="Arial"/>
      </rPr>
      <t xml:space="preserve"> 🗓️</t>
    </r>
    <r>
      <rPr>
        <b/>
        <sz val="11"/>
        <color rgb="FFFFFFFF"/>
        <rFont val="Arial"/>
      </rPr>
      <t xml:space="preserve">  MON HORAIRE</t>
    </r>
  </si>
  <si>
    <t>Semaine du :</t>
  </si>
  <si>
    <t>↗️</t>
  </si>
  <si>
    <r>
      <rPr>
        <b/>
        <sz val="10"/>
        <color rgb="FF4175FC"/>
        <rFont val="Arial"/>
      </rPr>
      <t xml:space="preserve">Branches/Cours </t>
    </r>
    <r>
      <rPr>
        <b/>
        <sz val="10"/>
        <color rgb="FFFFD470"/>
        <rFont val="Arial"/>
      </rPr>
      <t>⤵</t>
    </r>
  </si>
  <si>
    <t>Couleur</t>
  </si>
  <si>
    <t>🕗</t>
  </si>
  <si>
    <t>Lundi</t>
  </si>
  <si>
    <t>Mardi</t>
  </si>
  <si>
    <t>Mercredi</t>
  </si>
  <si>
    <t>Jeudi</t>
  </si>
  <si>
    <t>Vendredi</t>
  </si>
  <si>
    <t>Samedi</t>
  </si>
  <si>
    <t>Dimanche</t>
  </si>
  <si>
    <t>Hep ! Mon Journal !</t>
  </si>
  <si>
    <t>Pause</t>
  </si>
  <si>
    <t>Blanc</t>
  </si>
  <si>
    <t>Exemple</t>
  </si>
  <si>
    <t>Français</t>
  </si>
  <si>
    <t>Jaune</t>
  </si>
  <si>
    <t>Sous-titre…</t>
  </si>
  <si>
    <t>Allemand</t>
  </si>
  <si>
    <t>Orange</t>
  </si>
  <si>
    <t>Anglais</t>
  </si>
  <si>
    <t>Orange foncé</t>
  </si>
  <si>
    <t>📝 MON BLOC-NOTES</t>
  </si>
  <si>
    <t>Maths</t>
  </si>
  <si>
    <t>Rouge</t>
  </si>
  <si>
    <t>Ceci est un exemple de note</t>
  </si>
  <si>
    <t>✅</t>
  </si>
  <si>
    <t>Sciences</t>
  </si>
  <si>
    <t>Lime</t>
  </si>
  <si>
    <t>Géographie</t>
  </si>
  <si>
    <t>Vert</t>
  </si>
  <si>
    <t>Histoire</t>
  </si>
  <si>
    <t>Brun</t>
  </si>
  <si>
    <t>Citoyenneté</t>
  </si>
  <si>
    <t>Brun sable</t>
  </si>
  <si>
    <t>ACM/ACT</t>
  </si>
  <si>
    <t>Lavande</t>
  </si>
  <si>
    <t>Arts visuels</t>
  </si>
  <si>
    <t>Violet</t>
  </si>
  <si>
    <t>Musique</t>
  </si>
  <si>
    <t>Indigo</t>
  </si>
  <si>
    <t>Éd. physique</t>
  </si>
  <si>
    <t>Bleu ciel</t>
  </si>
  <si>
    <t>Éthique</t>
  </si>
  <si>
    <t>Bleu gris</t>
  </si>
  <si>
    <t>🔗 MES LIENS</t>
  </si>
  <si>
    <t>Ens. religieux</t>
  </si>
  <si>
    <t>Gris</t>
  </si>
  <si>
    <t>https://hepicerie.com</t>
  </si>
  <si>
    <t>🌐</t>
  </si>
  <si>
    <t>Divers</t>
  </si>
  <si>
    <t>Gris clair</t>
  </si>
  <si>
    <r>
      <rPr>
        <b/>
        <sz val="10"/>
        <rFont val="Arial"/>
      </rPr>
      <t>❓Mode d'emploi :</t>
    </r>
    <r>
      <rPr>
        <sz val="9"/>
        <rFont val="Arial"/>
      </rPr>
      <t xml:space="preserve">
</t>
    </r>
    <r>
      <rPr>
        <b/>
        <sz val="9"/>
        <color rgb="FFF44E4E"/>
        <rFont val="Arial"/>
      </rPr>
      <t>1)</t>
    </r>
    <r>
      <rPr>
        <sz val="9"/>
        <rFont val="Arial"/>
      </rPr>
      <t xml:space="preserve"> </t>
    </r>
    <r>
      <rPr>
        <b/>
        <sz val="9"/>
        <rFont val="Arial"/>
      </rPr>
      <t>Définissez vos branches</t>
    </r>
    <r>
      <rPr>
        <sz val="9"/>
        <rFont val="Arial"/>
      </rPr>
      <t xml:space="preserve"> dans la colonne "📚 </t>
    </r>
    <r>
      <rPr>
        <b/>
        <sz val="9"/>
        <rFont val="Arial"/>
      </rPr>
      <t>MES BRANCHES</t>
    </r>
    <r>
      <rPr>
        <sz val="9"/>
        <rFont val="Arial"/>
      </rPr>
      <t xml:space="preserve">" </t>
    </r>
    <r>
      <rPr>
        <i/>
        <sz val="9"/>
        <rFont val="Arial"/>
      </rPr>
      <t>(1 branche par ligne)</t>
    </r>
    <r>
      <rPr>
        <sz val="9"/>
        <rFont val="Arial"/>
      </rPr>
      <t xml:space="preserve"> et affectez-leur une couleur.
</t>
    </r>
    <r>
      <rPr>
        <b/>
        <sz val="9"/>
        <color rgb="FFF44E4E"/>
        <rFont val="Arial"/>
      </rPr>
      <t>2)</t>
    </r>
    <r>
      <rPr>
        <sz val="9"/>
        <rFont val="Arial"/>
      </rPr>
      <t xml:space="preserve"> </t>
    </r>
    <r>
      <rPr>
        <b/>
        <sz val="9"/>
        <rFont val="Arial"/>
      </rPr>
      <t>Spécifiez l'heure de début</t>
    </r>
    <r>
      <rPr>
        <sz val="9"/>
        <rFont val="Arial"/>
      </rPr>
      <t xml:space="preserve"> de chaque période dans la colonne "🕗", sans oublier les pauses (récréation, midi).
</t>
    </r>
    <r>
      <rPr>
        <b/>
        <sz val="9"/>
        <color rgb="FFF44E4E"/>
        <rFont val="Arial"/>
      </rPr>
      <t>3)</t>
    </r>
    <r>
      <rPr>
        <sz val="9"/>
        <rFont val="Arial"/>
      </rPr>
      <t xml:space="preserve"> </t>
    </r>
    <r>
      <rPr>
        <b/>
        <sz val="9"/>
        <rFont val="Arial"/>
      </rPr>
      <t>Construisez votre grille horaire</t>
    </r>
    <r>
      <rPr>
        <sz val="9"/>
        <rFont val="Arial"/>
      </rPr>
      <t xml:space="preserve"> en sélectionnant une branche pour chaque période sous "🗓️ </t>
    </r>
    <r>
      <rPr>
        <b/>
        <sz val="9"/>
        <rFont val="Arial"/>
      </rPr>
      <t>MON HORAIRE</t>
    </r>
    <r>
      <rPr>
        <sz val="9"/>
        <rFont val="Arial"/>
      </rPr>
      <t xml:space="preserve">".
Le modèle de votre journal de classe est prêt ! 😀 Gardez ce fichier précieusement enregistré et faites-en une copie pour chaque nouvelle semaine d'école.
Plus d'infos ? </t>
    </r>
    <r>
      <rPr>
        <u/>
        <sz val="9"/>
        <color rgb="FFF44E4E"/>
        <rFont val="Arial"/>
      </rPr>
      <t>https://hepicerie.com/hep-mon-journal</t>
    </r>
  </si>
  <si>
    <r>
      <rPr>
        <sz val="10"/>
        <color theme="1"/>
        <rFont val="Arial"/>
      </rPr>
      <t xml:space="preserve">💡 </t>
    </r>
    <r>
      <rPr>
        <b/>
        <sz val="10"/>
        <color theme="1"/>
        <rFont val="Arial"/>
      </rPr>
      <t>Astuces</t>
    </r>
    <r>
      <rPr>
        <sz val="10"/>
        <color theme="1"/>
        <rFont val="Arial"/>
      </rPr>
      <t xml:space="preserve"> :
</t>
    </r>
    <r>
      <rPr>
        <sz val="9"/>
        <color theme="1"/>
        <rFont val="Arial"/>
      </rPr>
      <t xml:space="preserve">
Pour faire un retour à la ligne dans une cellule, utilisez :
Windows : </t>
    </r>
    <r>
      <rPr>
        <b/>
        <sz val="9"/>
        <color theme="1"/>
        <rFont val="Arial"/>
      </rPr>
      <t>Alt</t>
    </r>
    <r>
      <rPr>
        <sz val="9"/>
        <color theme="1"/>
        <rFont val="Arial"/>
      </rPr>
      <t xml:space="preserve"> + </t>
    </r>
    <r>
      <rPr>
        <b/>
        <sz val="9"/>
        <color theme="1"/>
        <rFont val="Arial"/>
      </rPr>
      <t>Entrée</t>
    </r>
    <r>
      <rPr>
        <sz val="9"/>
        <color theme="1"/>
        <rFont val="Arial"/>
      </rPr>
      <t xml:space="preserve">
Mac : </t>
    </r>
    <r>
      <rPr>
        <b/>
        <sz val="9"/>
        <color theme="1"/>
        <rFont val="Arial"/>
      </rPr>
      <t>Cmd</t>
    </r>
    <r>
      <rPr>
        <sz val="9"/>
        <color theme="1"/>
        <rFont val="Arial"/>
      </rPr>
      <t xml:space="preserve"> + </t>
    </r>
    <r>
      <rPr>
        <b/>
        <sz val="9"/>
        <color theme="1"/>
        <rFont val="Arial"/>
      </rPr>
      <t>Entrée</t>
    </r>
    <r>
      <rPr>
        <sz val="9"/>
        <color theme="1"/>
        <rFont val="Arial"/>
      </rPr>
      <t xml:space="preserve">
</t>
    </r>
    <r>
      <rPr>
        <b/>
        <sz val="9"/>
        <color theme="1"/>
        <rFont val="Arial"/>
      </rPr>
      <t>Autres raccourcis clavier :</t>
    </r>
    <r>
      <rPr>
        <sz val="9"/>
        <color theme="1"/>
        <rFont val="Arial"/>
      </rPr>
      <t xml:space="preserve">
⬆️⬇️⬅️➡️ </t>
    </r>
    <r>
      <rPr>
        <b/>
        <sz val="9"/>
        <color theme="1"/>
        <rFont val="Arial"/>
      </rPr>
      <t>Flèches</t>
    </r>
    <r>
      <rPr>
        <sz val="9"/>
        <color theme="1"/>
        <rFont val="Arial"/>
      </rPr>
      <t xml:space="preserve"> : se déplacer d’une cellule à l’autre
</t>
    </r>
    <r>
      <rPr>
        <b/>
        <sz val="9"/>
        <color theme="1"/>
        <rFont val="Arial"/>
      </rPr>
      <t>Entrée</t>
    </r>
    <r>
      <rPr>
        <sz val="9"/>
        <color theme="1"/>
        <rFont val="Arial"/>
      </rPr>
      <t xml:space="preserve"> : descendre d’une cellule
</t>
    </r>
    <r>
      <rPr>
        <b/>
        <sz val="9"/>
        <color theme="1"/>
        <rFont val="Arial"/>
      </rPr>
      <t>Tabulation</t>
    </r>
    <r>
      <rPr>
        <sz val="9"/>
        <color theme="1"/>
        <rFont val="Arial"/>
      </rPr>
      <t xml:space="preserve"> : aller à droite</t>
    </r>
  </si>
  <si>
    <r>
      <rPr>
        <b/>
        <sz val="10"/>
        <color theme="1"/>
        <rFont val="Arial"/>
      </rPr>
      <t>🔒 Journal protégé :</t>
    </r>
    <r>
      <rPr>
        <b/>
        <sz val="9"/>
        <color theme="1"/>
        <rFont val="Arial"/>
      </rPr>
      <t xml:space="preserve">
</t>
    </r>
    <r>
      <rPr>
        <sz val="9"/>
        <color theme="1"/>
        <rFont val="Arial"/>
      </rPr>
      <t>La plupart des cellulles de ce journal sont protégées et ne doivent donc pas être modifiées.
Si un avertissement s'affiche, annulez votre opération.</t>
    </r>
  </si>
  <si>
    <t>« Hep ! Mon Journal ! », par l'Hepicerie</t>
  </si>
  <si>
    <t>Vous utilisez la version :</t>
  </si>
  <si>
    <t>v. 0.9</t>
  </si>
  <si>
    <r>
      <rPr>
        <sz val="8"/>
        <color rgb="FF666666"/>
        <rFont val="Arial"/>
      </rPr>
      <t xml:space="preserve">Licence </t>
    </r>
    <r>
      <rPr>
        <u/>
        <sz val="8"/>
        <color rgb="FF666666"/>
        <rFont val="Arial"/>
      </rPr>
      <t>CC BY-NC-ND</t>
    </r>
  </si>
  <si>
    <t>📘 Mon journal du jour :</t>
  </si>
  <si>
    <t>♻️ Impression écologique</t>
  </si>
  <si>
    <t>REMARQUES :</t>
  </si>
  <si>
    <t>ABSENCES :</t>
  </si>
  <si>
    <r>
      <rPr>
        <sz val="10"/>
        <color rgb="FF4175FC"/>
        <rFont val="Arial"/>
      </rPr>
      <t xml:space="preserve">📚 </t>
    </r>
    <r>
      <rPr>
        <b/>
        <sz val="10"/>
        <color rgb="FF4175FC"/>
        <rFont val="Arial"/>
      </rPr>
      <t>DISCIPLINE</t>
    </r>
  </si>
  <si>
    <t>📝 DÉROULEMENT</t>
  </si>
  <si>
    <r>
      <rPr>
        <sz val="10"/>
        <color rgb="FF4175FC"/>
        <rFont val="Arial"/>
      </rPr>
      <t xml:space="preserve">🎯 </t>
    </r>
    <r>
      <rPr>
        <b/>
        <sz val="10"/>
        <color rgb="FF4175FC"/>
        <rFont val="Arial"/>
      </rPr>
      <t>OBJECTIFS</t>
    </r>
  </si>
  <si>
    <r>
      <rPr>
        <sz val="10"/>
        <color rgb="FF4175FC"/>
        <rFont val="Arial"/>
      </rPr>
      <t xml:space="preserve">✏️ </t>
    </r>
    <r>
      <rPr>
        <b/>
        <sz val="10"/>
        <color rgb="FF4175FC"/>
        <rFont val="Arial"/>
      </rPr>
      <t>OBSERVATIONS</t>
    </r>
  </si>
  <si>
    <t>Ceci est un exemple de mémo</t>
  </si>
  <si>
    <t>📕 Mon journal du jour :</t>
  </si>
  <si>
    <t>📗 Mon journal du jour :</t>
  </si>
  <si>
    <t>📒 Mon journal du jour :</t>
  </si>
  <si>
    <t>📙 Mon journal du jour :</t>
  </si>
  <si>
    <t xml:space="preserve"> DEVOIRS</t>
  </si>
  <si>
    <t>Semaine du</t>
  </si>
  <si>
    <t>LUNDI</t>
  </si>
  <si>
    <t>MARDI</t>
  </si>
  <si>
    <t>MERCREDI</t>
  </si>
  <si>
    <t>JEUDI</t>
  </si>
  <si>
    <t>VENDREDI</t>
  </si>
  <si>
    <t>REMARQUES</t>
  </si>
  <si>
    <t xml:space="preserve">♻️ Impression écologique : </t>
  </si>
  <si>
    <r>
      <rPr>
        <b/>
        <sz val="12"/>
        <color rgb="FFFFD470"/>
        <rFont val="Arial"/>
      </rPr>
      <t>·</t>
    </r>
    <r>
      <rPr>
        <b/>
        <sz val="12"/>
        <color rgb="FF0F172A"/>
        <rFont val="Arial"/>
      </rPr>
      <t xml:space="preserve">  LUNDI  </t>
    </r>
    <r>
      <rPr>
        <b/>
        <sz val="12"/>
        <color rgb="FFFFD470"/>
        <rFont val="Arial"/>
      </rPr>
      <t>·</t>
    </r>
  </si>
  <si>
    <r>
      <rPr>
        <b/>
        <sz val="12"/>
        <color rgb="FFFFD470"/>
        <rFont val="Arial"/>
      </rPr>
      <t>·</t>
    </r>
    <r>
      <rPr>
        <b/>
        <sz val="12"/>
        <color rgb="FF0F172A"/>
        <rFont val="Arial"/>
      </rPr>
      <t xml:space="preserve">  MARDI  </t>
    </r>
    <r>
      <rPr>
        <b/>
        <sz val="12"/>
        <color rgb="FFFFD470"/>
        <rFont val="Arial"/>
      </rPr>
      <t>·</t>
    </r>
  </si>
  <si>
    <r>
      <rPr>
        <b/>
        <sz val="12"/>
        <color rgb="FFFFD470"/>
        <rFont val="Arial"/>
      </rPr>
      <t>·</t>
    </r>
    <r>
      <rPr>
        <b/>
        <sz val="12"/>
        <color rgb="FF0F172A"/>
        <rFont val="Arial"/>
      </rPr>
      <t xml:space="preserve">  MERCREDI  </t>
    </r>
    <r>
      <rPr>
        <b/>
        <sz val="12"/>
        <color rgb="FFFFD470"/>
        <rFont val="Arial"/>
      </rPr>
      <t>·</t>
    </r>
  </si>
  <si>
    <r>
      <rPr>
        <b/>
        <sz val="12"/>
        <color rgb="FFFFD470"/>
        <rFont val="Arial"/>
      </rPr>
      <t>·</t>
    </r>
    <r>
      <rPr>
        <b/>
        <sz val="12"/>
        <color rgb="FF0F172A"/>
        <rFont val="Arial"/>
      </rPr>
      <t xml:space="preserve">  JEUDI  </t>
    </r>
    <r>
      <rPr>
        <b/>
        <sz val="12"/>
        <color rgb="FFFFD470"/>
        <rFont val="Arial"/>
      </rPr>
      <t>·</t>
    </r>
  </si>
  <si>
    <r>
      <rPr>
        <b/>
        <sz val="12"/>
        <color rgb="FFFFD470"/>
        <rFont val="Arial"/>
      </rPr>
      <t>·</t>
    </r>
    <r>
      <rPr>
        <b/>
        <sz val="12"/>
        <color rgb="FF0F172A"/>
        <rFont val="Arial"/>
      </rPr>
      <t xml:space="preserve">  VENDREDI  </t>
    </r>
    <r>
      <rPr>
        <b/>
        <sz val="12"/>
        <color rgb="FFFFD470"/>
        <rFont val="Arial"/>
      </rPr>
      <t>·</t>
    </r>
  </si>
  <si>
    <t>SAMEDI</t>
  </si>
  <si>
    <t>DIMANCHE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</si>
</sst>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dd&quot; &quot;d&quot; &quot;mmmm&quot; &quot;yyyy"/>
    <numFmt numFmtId="165" formatCode="hh&quot;:&quot;mm"/>
    <numFmt numFmtId="166" formatCode="dddd&quot;, &quot;d&quot; &quot;mmmm&quot; &quot;yyyy&quot; &quot;"/>
    <numFmt numFmtId="167" formatCode="dddd&quot; &quot;d&quot; &quot;mmmm&quot; &quot;yyyy&quot; &quot;"/>
    <numFmt numFmtId="168" formatCode="0;\-0;;@"/>
  </numFmts>
  <fonts count="81" x14ac:knownFonts="1">
    <font>
      <sz val="10"/>
      <color rgb="FF000000"/>
      <name val="Arial"/>
      <scheme val="minor"/>
    </font>
    <font>
      <sz val="10"/>
      <color theme="1"/>
      <name val="Arial"/>
      <scheme val="minor"/>
    </font>
    <font>
      <sz val="7"/>
      <color rgb="FFFF0000"/>
      <name val="Arial"/>
      <scheme val="minor"/>
    </font>
    <font>
      <b/>
      <sz val="10"/>
      <color rgb="FFFFD470"/>
      <name val="Arial"/>
    </font>
    <font>
      <b/>
      <sz val="11"/>
      <color rgb="FFFFFFFF"/>
      <name val="Arial"/>
    </font>
    <font>
      <b/>
      <sz val="10"/>
      <color rgb="FFFFFFFF"/>
      <name val="Arial"/>
    </font>
    <font>
      <b/>
      <sz val="12"/>
      <color rgb="FFFFFFFF"/>
      <name val="Arial"/>
    </font>
    <font>
      <sz val="19"/>
      <color rgb="FF0000FF"/>
      <name val="Arial"/>
    </font>
    <font>
      <sz val="8"/>
      <color rgb="FFCCCCCC"/>
      <name val="Arial"/>
    </font>
    <font>
      <b/>
      <sz val="10"/>
      <color rgb="FF4175FC"/>
      <name val="Arial"/>
    </font>
    <font>
      <b/>
      <sz val="10"/>
      <color theme="1"/>
      <name val="Arial"/>
    </font>
    <font>
      <sz val="10"/>
      <color rgb="FFFFD470"/>
      <name val="Arial"/>
    </font>
    <font>
      <sz val="10"/>
      <color theme="1"/>
      <name val="Arial"/>
    </font>
    <font>
      <sz val="7"/>
      <color rgb="FFFF0000"/>
      <name val="Arial"/>
    </font>
    <font>
      <sz val="8"/>
      <color theme="1"/>
      <name val="Courier New"/>
    </font>
    <font>
      <sz val="9"/>
      <color theme="1"/>
      <name val="Arial"/>
    </font>
    <font>
      <b/>
      <sz val="10"/>
      <color rgb="FF000000"/>
      <name val="Arial"/>
    </font>
    <font>
      <sz val="10"/>
      <name val="Arial"/>
    </font>
    <font>
      <i/>
      <sz val="8"/>
      <color rgb="FFFFFFFF"/>
      <name val="Arial"/>
    </font>
    <font>
      <sz val="10"/>
      <color rgb="FF000000"/>
      <name val="Arial"/>
    </font>
    <font>
      <b/>
      <sz val="10"/>
      <color rgb="FF5B0F00"/>
      <name val="Arial"/>
    </font>
    <font>
      <sz val="9"/>
      <color rgb="FF997200"/>
      <name val="Arial"/>
    </font>
    <font>
      <b/>
      <sz val="10"/>
      <color rgb="FF8A3A74"/>
      <name val="Arial"/>
    </font>
    <font>
      <sz val="9"/>
      <color rgb="FF8A3A74"/>
      <name val="Arial"/>
    </font>
    <font>
      <u/>
      <sz val="9"/>
      <color rgb="FF0000FF"/>
      <name val="Arial"/>
    </font>
    <font>
      <sz val="8"/>
      <color rgb="FF4175FC"/>
      <name val="Arial"/>
    </font>
    <font>
      <sz val="9"/>
      <color rgb="FF4175FC"/>
      <name val="Arial"/>
    </font>
    <font>
      <sz val="8"/>
      <color theme="1"/>
      <name val="Arial"/>
      <scheme val="minor"/>
    </font>
    <font>
      <u/>
      <sz val="8"/>
      <color rgb="FF4175FC"/>
      <name val="Arial"/>
    </font>
    <font>
      <sz val="8"/>
      <color theme="1"/>
      <name val="Arial"/>
    </font>
    <font>
      <u/>
      <sz val="8"/>
      <color rgb="FF666666"/>
      <name val="Arial"/>
    </font>
    <font>
      <b/>
      <sz val="13"/>
      <color rgb="FFFFFFFF"/>
      <name val="Arial"/>
      <scheme val="minor"/>
    </font>
    <font>
      <b/>
      <sz val="13"/>
      <color rgb="FFFFD470"/>
      <name val="Arial"/>
      <scheme val="minor"/>
    </font>
    <font>
      <sz val="9"/>
      <color rgb="FF50E0A4"/>
      <name val="Arial"/>
    </font>
    <font>
      <sz val="8"/>
      <color rgb="FF50E0A4"/>
      <name val="Arial"/>
      <scheme val="minor"/>
    </font>
    <font>
      <sz val="13"/>
      <color rgb="FFFFFFFF"/>
      <name val="Arial"/>
      <scheme val="minor"/>
    </font>
    <font>
      <sz val="11"/>
      <color rgb="FFFFFFFF"/>
      <name val="Arial"/>
      <scheme val="minor"/>
    </font>
    <font>
      <sz val="8"/>
      <color rgb="FF0F172A"/>
      <name val="Arial"/>
      <scheme val="minor"/>
    </font>
    <font>
      <sz val="9"/>
      <color rgb="FF4175FC"/>
      <name val="Arial"/>
      <scheme val="minor"/>
    </font>
    <font>
      <sz val="10"/>
      <color rgb="FF4175FC"/>
      <name val="Arial"/>
      <scheme val="minor"/>
    </font>
    <font>
      <sz val="9"/>
      <color theme="1"/>
      <name val="Arial"/>
      <scheme val="minor"/>
    </font>
    <font>
      <sz val="10"/>
      <color rgb="FF666666"/>
      <name val="Arial"/>
      <scheme val="minor"/>
    </font>
    <font>
      <b/>
      <sz val="10"/>
      <color rgb="FF4175FC"/>
      <name val="Arial"/>
      <scheme val="minor"/>
    </font>
    <font>
      <sz val="8"/>
      <color rgb="FFCCCCCC"/>
      <name val="Arial"/>
      <scheme val="minor"/>
    </font>
    <font>
      <i/>
      <sz val="9"/>
      <color rgb="FFCCCCCC"/>
      <name val="Arial"/>
      <scheme val="minor"/>
    </font>
    <font>
      <i/>
      <sz val="8"/>
      <color theme="1"/>
      <name val="Arial"/>
      <scheme val="minor"/>
    </font>
    <font>
      <sz val="10"/>
      <color rgb="FFE8EAED"/>
      <name val="Arial"/>
      <scheme val="minor"/>
    </font>
    <font>
      <sz val="8"/>
      <color rgb="FFFFFFFF"/>
      <name val="Arial"/>
      <scheme val="minor"/>
    </font>
    <font>
      <b/>
      <sz val="11"/>
      <color rgb="FFFFFFFF"/>
      <name val="Arial"/>
      <scheme val="minor"/>
    </font>
    <font>
      <b/>
      <sz val="10"/>
      <color rgb="FFFFFFFF"/>
      <name val="Arial"/>
      <scheme val="minor"/>
    </font>
    <font>
      <b/>
      <sz val="11"/>
      <color rgb="FFFFD470"/>
      <name val="Arial"/>
      <scheme val="minor"/>
    </font>
    <font>
      <b/>
      <sz val="10"/>
      <color rgb="FF3B73FA"/>
      <name val="Arial"/>
      <scheme val="minor"/>
    </font>
    <font>
      <sz val="8"/>
      <color rgb="FFFFD470"/>
      <name val="Arial"/>
      <scheme val="minor"/>
    </font>
    <font>
      <sz val="9"/>
      <color theme="1"/>
      <name val="Courier New"/>
    </font>
    <font>
      <sz val="9"/>
      <color rgb="FF50E0A4"/>
      <name val="Arial"/>
      <scheme val="minor"/>
    </font>
    <font>
      <sz val="10"/>
      <color rgb="FFEFEFEF"/>
      <name val="Arial"/>
      <scheme val="minor"/>
    </font>
    <font>
      <b/>
      <sz val="11"/>
      <color rgb="FFEFEFEF"/>
      <name val="Arial"/>
      <scheme val="minor"/>
    </font>
    <font>
      <b/>
      <sz val="10"/>
      <color rgb="FFEFEFEF"/>
      <name val="Arial"/>
      <scheme val="minor"/>
    </font>
    <font>
      <sz val="8"/>
      <color rgb="FFEFEFEF"/>
      <name val="Arial"/>
      <scheme val="minor"/>
    </font>
    <font>
      <sz val="9"/>
      <color rgb="FFEFEFEF"/>
      <name val="Arial"/>
      <scheme val="minor"/>
    </font>
    <font>
      <b/>
      <sz val="14"/>
      <color rgb="FFFFFFFF"/>
      <name val="Arial"/>
      <scheme val="minor"/>
    </font>
    <font>
      <sz val="12"/>
      <color rgb="FF0F172A"/>
      <name val="Arial"/>
      <scheme val="minor"/>
    </font>
    <font>
      <b/>
      <sz val="12"/>
      <color rgb="FF0F172A"/>
      <name val="Arial"/>
      <scheme val="minor"/>
    </font>
    <font>
      <sz val="12"/>
      <color theme="1"/>
      <name val="Arial"/>
      <scheme val="minor"/>
    </font>
    <font>
      <u/>
      <sz val="12"/>
      <color rgb="FF0000FF"/>
      <name val="Arial"/>
    </font>
    <font>
      <sz val="11"/>
      <color rgb="FFFFFFFF"/>
      <name val="Arial"/>
    </font>
    <font>
      <b/>
      <sz val="10"/>
      <name val="Arial"/>
    </font>
    <font>
      <sz val="9"/>
      <name val="Arial"/>
    </font>
    <font>
      <b/>
      <sz val="9"/>
      <color rgb="FFF44E4E"/>
      <name val="Arial"/>
    </font>
    <font>
      <b/>
      <sz val="9"/>
      <name val="Arial"/>
    </font>
    <font>
      <i/>
      <sz val="9"/>
      <name val="Arial"/>
    </font>
    <font>
      <u/>
      <sz val="9"/>
      <color rgb="FFF44E4E"/>
      <name val="Arial"/>
    </font>
    <font>
      <b/>
      <sz val="9"/>
      <color theme="1"/>
      <name val="Arial"/>
    </font>
    <font>
      <sz val="8"/>
      <color rgb="FF666666"/>
      <name val="Arial"/>
    </font>
    <font>
      <sz val="10"/>
      <color rgb="FF4175FC"/>
      <name val="Arial"/>
    </font>
    <font>
      <b/>
      <sz val="12"/>
      <color rgb="FFFFD470"/>
      <name val="Arial"/>
    </font>
    <font>
      <b/>
      <sz val="12"/>
      <color rgb="FF0F172A"/>
      <name val="Arial"/>
    </font>
    <font>
      <b/>
      <sz val="11"/>
      <color rgb="FFFFD470"/>
      <name val="Arial"/>
    </font>
    <font>
      <sz val="10"/>
      <color rgb="FFFFD470"/>
      <name val="Arial"/>
      <scheme val="minor"/>
    </font>
    <font>
      <i/>
      <sz val="8"/>
      <color theme="1"/>
      <name val="Arial"/>
      <family val="2"/>
      <scheme val="minor"/>
    </font>
    <font>
      <sz val="8"/>
      <color theme="1"/>
      <name val="Arial"/>
      <family val="2"/>
      <scheme val="minor"/>
    </font>
  </fonts>
  <fills count="13">
    <fill>
      <patternFill patternType="none"/>
    </fill>
    <fill>
      <patternFill patternType="gray125"/>
    </fill>
    <fill>
      <patternFill patternType="solid">
        <fgColor rgb="FF4175FC"/>
        <bgColor rgb="FF4175FC"/>
      </patternFill>
    </fill>
    <fill>
      <patternFill patternType="solid">
        <fgColor rgb="FFF3F3F3"/>
        <bgColor rgb="FFF3F3F3"/>
      </patternFill>
    </fill>
    <fill>
      <patternFill patternType="solid">
        <fgColor rgb="FF85D680"/>
        <bgColor rgb="FF85D680"/>
      </patternFill>
    </fill>
    <fill>
      <patternFill patternType="solid">
        <fgColor rgb="FFF4C053"/>
        <bgColor rgb="FFF4C053"/>
      </patternFill>
    </fill>
    <fill>
      <patternFill patternType="solid">
        <fgColor rgb="FFFFF2CC"/>
        <bgColor rgb="FFFFF2CC"/>
      </patternFill>
    </fill>
    <fill>
      <patternFill patternType="solid">
        <fgColor rgb="FFE59CCE"/>
        <bgColor rgb="FFE59CCE"/>
      </patternFill>
    </fill>
    <fill>
      <patternFill patternType="solid">
        <fgColor rgb="FF3671F9"/>
        <bgColor rgb="FF3671F9"/>
      </patternFill>
    </fill>
    <fill>
      <patternFill patternType="solid">
        <fgColor rgb="FFEFEFEF"/>
        <bgColor rgb="FFEFEFEF"/>
      </patternFill>
    </fill>
    <fill>
      <patternFill patternType="solid">
        <fgColor rgb="FF0F172A"/>
        <bgColor rgb="FF0F172A"/>
      </patternFill>
    </fill>
    <fill>
      <patternFill patternType="solid">
        <fgColor rgb="FF3B73FA"/>
        <bgColor rgb="FF3B73FA"/>
      </patternFill>
    </fill>
    <fill>
      <patternFill patternType="solid">
        <fgColor rgb="FFF1F1F1"/>
        <bgColor rgb="FFF1F1F1"/>
      </patternFill>
    </fill>
  </fills>
  <borders count="24">
    <border>
      <left/>
      <right/>
      <top/>
      <bottom/>
      <diagonal/>
    </border>
    <border>
      <left/>
      <right/>
      <top style="thin">
        <color rgb="FFE8EAED"/>
      </top>
      <bottom/>
      <diagonal/>
    </border>
    <border>
      <left style="thin">
        <color rgb="FFE8EAED"/>
      </left>
      <right style="thin">
        <color rgb="FFE8EAED"/>
      </right>
      <top style="thin">
        <color rgb="FFE8EAED"/>
      </top>
      <bottom/>
      <diagonal/>
    </border>
    <border>
      <left/>
      <right/>
      <top/>
      <bottom style="thick">
        <color rgb="FFFFFFFF"/>
      </bottom>
      <diagonal/>
    </border>
    <border>
      <left/>
      <right/>
      <top/>
      <bottom style="thin">
        <color rgb="FFE8EAED"/>
      </bottom>
      <diagonal/>
    </border>
    <border>
      <left style="thin">
        <color rgb="FFE8EAED"/>
      </left>
      <right style="thin">
        <color rgb="FFE8EAED"/>
      </right>
      <top/>
      <bottom style="thin">
        <color rgb="FFE8EAED"/>
      </bottom>
      <diagonal/>
    </border>
    <border>
      <left/>
      <right/>
      <top/>
      <bottom style="thin">
        <color rgb="FFEFEFEF"/>
      </bottom>
      <diagonal/>
    </border>
    <border>
      <left/>
      <right/>
      <top style="thin">
        <color rgb="FFEFEFEF"/>
      </top>
      <bottom style="thin">
        <color rgb="FFEFEFEF"/>
      </bottom>
      <diagonal/>
    </border>
    <border>
      <left style="thick">
        <color rgb="FFF44E4E"/>
      </left>
      <right/>
      <top/>
      <bottom/>
      <diagonal/>
    </border>
    <border>
      <left style="thick">
        <color rgb="FFFFD470"/>
      </left>
      <right/>
      <top/>
      <bottom/>
      <diagonal/>
    </border>
    <border>
      <left style="thin">
        <color rgb="FFB7B7B7"/>
      </left>
      <right/>
      <top style="thin">
        <color rgb="FFB7B7B7"/>
      </top>
      <bottom style="thin">
        <color rgb="FFB7B7B7"/>
      </bottom>
      <diagonal/>
    </border>
    <border>
      <left/>
      <right/>
      <top style="thin">
        <color rgb="FFB7B7B7"/>
      </top>
      <bottom style="thin">
        <color rgb="FFB7B7B7"/>
      </bottom>
      <diagonal/>
    </border>
    <border>
      <left/>
      <right style="thin">
        <color rgb="FFB7B7B7"/>
      </right>
      <top style="thin">
        <color rgb="FFB7B7B7"/>
      </top>
      <bottom style="thin">
        <color rgb="FFB7B7B7"/>
      </bottom>
      <diagonal/>
    </border>
    <border>
      <left/>
      <right/>
      <top/>
      <bottom style="thin">
        <color rgb="FFFFD470"/>
      </bottom>
      <diagonal/>
    </border>
    <border>
      <left/>
      <right/>
      <top style="thin">
        <color rgb="FFEFEFEF"/>
      </top>
      <bottom/>
      <diagonal/>
    </border>
    <border>
      <left style="thin">
        <color rgb="FFEFEFEF"/>
      </left>
      <right/>
      <top style="thin">
        <color rgb="FFEFEFEF"/>
      </top>
      <bottom style="thin">
        <color rgb="FFEFEFEF"/>
      </bottom>
      <diagonal/>
    </border>
    <border>
      <left/>
      <right style="thin">
        <color rgb="FFEFEFEF"/>
      </right>
      <top style="thin">
        <color rgb="FFEFEFEF"/>
      </top>
      <bottom style="thin">
        <color rgb="FFEFEFEF"/>
      </bottom>
      <diagonal/>
    </border>
    <border>
      <left style="thin">
        <color rgb="FFEFEFEF"/>
      </left>
      <right/>
      <top style="thin">
        <color rgb="FFEFEFEF"/>
      </top>
      <bottom/>
      <diagonal/>
    </border>
    <border>
      <left/>
      <right style="thin">
        <color rgb="FFEFEFEF"/>
      </right>
      <top style="thin">
        <color rgb="FFEFEFEF"/>
      </top>
      <bottom/>
      <diagonal/>
    </border>
    <border>
      <left style="thin">
        <color rgb="FFEFEFEF"/>
      </left>
      <right/>
      <top/>
      <bottom/>
      <diagonal/>
    </border>
    <border>
      <left/>
      <right style="thin">
        <color rgb="FFEFEFEF"/>
      </right>
      <top/>
      <bottom/>
      <diagonal/>
    </border>
    <border>
      <left style="thin">
        <color rgb="FFEFEFEF"/>
      </left>
      <right/>
      <top/>
      <bottom style="thin">
        <color rgb="FFEFEFEF"/>
      </bottom>
      <diagonal/>
    </border>
    <border>
      <left/>
      <right style="thin">
        <color rgb="FFEFEFEF"/>
      </right>
      <top/>
      <bottom style="thin">
        <color rgb="FFEFEFEF"/>
      </bottom>
      <diagonal/>
    </border>
    <border>
      <left style="thick">
        <color rgb="FFFFFFFF"/>
      </left>
      <right style="thick">
        <color rgb="FFFFFFFF"/>
      </right>
      <top style="thick">
        <color rgb="FFFFFFFF"/>
      </top>
      <bottom style="thick">
        <color rgb="FFFFFFFF"/>
      </bottom>
      <diagonal/>
    </border>
  </borders>
  <cellStyleXfs count="1">
    <xf numFmtId="0" fontId="0" fillId="0" borderId="0"/>
  </cellStyleXfs>
  <cellXfs count="154">
    <xf numFmtId="0" fontId="0" fillId="0" borderId="0" xfId="0"/>
    <xf numFmtId="0" fontId="1" fillId="0" borderId="0" xfId="0" applyFont="1"/>
    <xf numFmtId="49" fontId="1" fillId="0" borderId="0" xfId="0" applyNumberFormat="1" applyFont="1"/>
    <xf numFmtId="0" fontId="2" fillId="0" borderId="0" xfId="0" applyFont="1" applyAlignment="1">
      <alignment horizontal="right" vertical="center"/>
    </xf>
    <xf numFmtId="0" fontId="3" fillId="0" borderId="0" xfId="0" applyFont="1" applyAlignment="1">
      <alignment horizontal="center" vertic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5" fillId="2" borderId="0" xfId="0" applyFont="1" applyFill="1" applyAlignment="1">
      <alignment horizontal="right" vertical="center"/>
    </xf>
    <xf numFmtId="0" fontId="6" fillId="2" borderId="0" xfId="0" applyFont="1" applyFill="1" applyAlignment="1">
      <alignment horizontal="center" vertical="center"/>
    </xf>
    <xf numFmtId="0" fontId="4" fillId="0" borderId="0" xfId="0" applyFont="1" applyAlignment="1">
      <alignment horizontal="center" vertical="center"/>
    </xf>
    <xf numFmtId="0" fontId="7" fillId="0" borderId="0" xfId="0" applyFont="1"/>
    <xf numFmtId="164" fontId="8" fillId="0" borderId="0" xfId="0" applyNumberFormat="1" applyFont="1" applyAlignment="1">
      <alignment horizontal="right" vertical="center"/>
    </xf>
    <xf numFmtId="49" fontId="9" fillId="0" borderId="0" xfId="0" applyNumberFormat="1" applyFont="1" applyAlignment="1">
      <alignment horizontal="left" vertical="center"/>
    </xf>
    <xf numFmtId="0" fontId="9" fillId="0" borderId="0" xfId="0" applyFont="1" applyAlignment="1">
      <alignment horizontal="center" vertical="center"/>
    </xf>
    <xf numFmtId="0" fontId="10" fillId="0" borderId="0" xfId="0" applyFont="1" applyAlignment="1">
      <alignment vertical="center"/>
    </xf>
    <xf numFmtId="0" fontId="11" fillId="0" borderId="0" xfId="0" applyFont="1" applyAlignment="1">
      <alignment horizontal="center" vertical="center"/>
    </xf>
    <xf numFmtId="49" fontId="12" fillId="0" borderId="0" xfId="0" applyNumberFormat="1" applyFont="1" applyAlignment="1">
      <alignment vertical="center"/>
    </xf>
    <xf numFmtId="0" fontId="12" fillId="0" borderId="0" xfId="0" applyFont="1" applyAlignment="1">
      <alignment horizontal="center" vertical="center"/>
    </xf>
    <xf numFmtId="0" fontId="13" fillId="0" borderId="0" xfId="0" applyFont="1" applyAlignment="1">
      <alignment horizontal="left" vertical="center"/>
    </xf>
    <xf numFmtId="0" fontId="12" fillId="0" borderId="0" xfId="0" applyFont="1" applyAlignment="1">
      <alignment vertical="center"/>
    </xf>
    <xf numFmtId="49" fontId="12" fillId="3" borderId="0" xfId="0" applyNumberFormat="1" applyFont="1" applyFill="1" applyAlignment="1">
      <alignment vertical="center"/>
    </xf>
    <xf numFmtId="49" fontId="12" fillId="0" borderId="2" xfId="0" applyNumberFormat="1" applyFont="1" applyBorder="1" applyAlignment="1">
      <alignment horizontal="center" vertical="center"/>
    </xf>
    <xf numFmtId="49" fontId="10" fillId="0" borderId="2" xfId="0" applyNumberFormat="1" applyFont="1" applyBorder="1" applyAlignment="1">
      <alignment horizontal="center" vertical="center"/>
    </xf>
    <xf numFmtId="49" fontId="18" fillId="0" borderId="5" xfId="0" applyNumberFormat="1" applyFont="1" applyBorder="1" applyAlignment="1">
      <alignment horizontal="center" vertical="center"/>
    </xf>
    <xf numFmtId="0" fontId="21" fillId="6" borderId="6" xfId="0" applyFont="1" applyFill="1" applyBorder="1" applyAlignment="1">
      <alignment horizontal="center" vertical="center" wrapText="1"/>
    </xf>
    <xf numFmtId="49" fontId="15" fillId="6" borderId="6" xfId="0" applyNumberFormat="1" applyFont="1" applyFill="1" applyBorder="1" applyAlignment="1">
      <alignment vertical="center" wrapText="1"/>
    </xf>
    <xf numFmtId="0" fontId="12" fillId="6" borderId="6" xfId="0" applyFont="1" applyFill="1" applyBorder="1" applyAlignment="1">
      <alignment horizontal="center" vertical="center" wrapText="1"/>
    </xf>
    <xf numFmtId="49" fontId="15" fillId="6" borderId="7" xfId="0" applyNumberFormat="1" applyFont="1" applyFill="1" applyBorder="1" applyAlignment="1">
      <alignment vertical="center" wrapText="1"/>
    </xf>
    <xf numFmtId="0" fontId="12" fillId="0" borderId="0" xfId="0" applyFont="1"/>
    <xf numFmtId="0" fontId="23" fillId="6" borderId="6" xfId="0" applyFont="1" applyFill="1" applyBorder="1" applyAlignment="1">
      <alignment horizontal="center" vertical="center" wrapText="1"/>
    </xf>
    <xf numFmtId="49" fontId="24" fillId="6" borderId="6" xfId="0" applyNumberFormat="1" applyFont="1" applyFill="1" applyBorder="1" applyAlignment="1">
      <alignment vertical="center"/>
    </xf>
    <xf numFmtId="49" fontId="15" fillId="6" borderId="7" xfId="0" applyNumberFormat="1" applyFont="1" applyFill="1" applyBorder="1" applyAlignment="1">
      <alignment vertical="center"/>
    </xf>
    <xf numFmtId="0" fontId="12" fillId="0" borderId="8" xfId="0" applyFont="1" applyBorder="1" applyAlignment="1">
      <alignment vertical="top" wrapText="1"/>
    </xf>
    <xf numFmtId="0" fontId="12" fillId="0" borderId="9" xfId="0" applyFont="1" applyBorder="1" applyAlignment="1">
      <alignment horizontal="right" vertical="center"/>
    </xf>
    <xf numFmtId="0" fontId="25" fillId="0" borderId="0" xfId="0" applyFont="1" applyAlignment="1">
      <alignment horizontal="right" vertical="center"/>
    </xf>
    <xf numFmtId="0" fontId="12" fillId="0" borderId="0" xfId="0" applyFont="1" applyAlignment="1">
      <alignment horizontal="right" vertical="center"/>
    </xf>
    <xf numFmtId="0" fontId="27" fillId="0" borderId="0" xfId="0" applyFont="1" applyAlignment="1">
      <alignment horizontal="right" vertical="top"/>
    </xf>
    <xf numFmtId="0" fontId="28" fillId="0" borderId="0" xfId="0" applyFont="1" applyAlignment="1">
      <alignment horizontal="right" vertical="top"/>
    </xf>
    <xf numFmtId="0" fontId="29" fillId="0" borderId="0" xfId="0" applyFont="1" applyAlignment="1">
      <alignment horizontal="right" vertical="center"/>
    </xf>
    <xf numFmtId="0" fontId="30" fillId="0" borderId="0" xfId="0" applyFont="1" applyAlignment="1">
      <alignment horizontal="right" vertical="center"/>
    </xf>
    <xf numFmtId="49" fontId="31" fillId="8" borderId="0" xfId="0" applyNumberFormat="1" applyFont="1" applyFill="1" applyAlignment="1">
      <alignment horizontal="left" vertical="center"/>
    </xf>
    <xf numFmtId="49" fontId="31" fillId="8" borderId="0" xfId="0" applyNumberFormat="1" applyFont="1" applyFill="1" applyAlignment="1">
      <alignment horizontal="left" vertical="center" wrapText="1"/>
    </xf>
    <xf numFmtId="167" fontId="32" fillId="8" borderId="0" xfId="0" applyNumberFormat="1" applyFont="1" applyFill="1" applyAlignment="1">
      <alignment horizontal="left" vertical="center" wrapText="1"/>
    </xf>
    <xf numFmtId="49" fontId="34" fillId="8" borderId="0" xfId="0" applyNumberFormat="1" applyFont="1" applyFill="1" applyAlignment="1">
      <alignment horizontal="left" vertical="center" wrapText="1"/>
    </xf>
    <xf numFmtId="49" fontId="35" fillId="0" borderId="0" xfId="0" applyNumberFormat="1" applyFont="1" applyAlignment="1">
      <alignment horizontal="left" vertical="center" wrapText="1"/>
    </xf>
    <xf numFmtId="49" fontId="36" fillId="0" borderId="0" xfId="0" applyNumberFormat="1" applyFont="1" applyAlignment="1">
      <alignment horizontal="right" vertical="center" wrapText="1"/>
    </xf>
    <xf numFmtId="49" fontId="37" fillId="0" borderId="0" xfId="0" applyNumberFormat="1" applyFont="1" applyAlignment="1">
      <alignment horizontal="left" vertical="center"/>
    </xf>
    <xf numFmtId="49" fontId="38" fillId="0" borderId="0" xfId="0" applyNumberFormat="1" applyFont="1" applyAlignment="1">
      <alignment horizontal="center" vertical="center"/>
    </xf>
    <xf numFmtId="49" fontId="1" fillId="0" borderId="0" xfId="0" applyNumberFormat="1" applyFont="1" applyAlignment="1">
      <alignment wrapText="1"/>
    </xf>
    <xf numFmtId="49" fontId="38" fillId="0" borderId="0" xfId="0" applyNumberFormat="1" applyFont="1" applyAlignment="1">
      <alignment horizontal="center" vertical="center" wrapText="1"/>
    </xf>
    <xf numFmtId="49" fontId="39" fillId="0" borderId="0" xfId="0" applyNumberFormat="1" applyFont="1" applyAlignment="1">
      <alignment horizontal="center" vertical="center" wrapText="1"/>
    </xf>
    <xf numFmtId="49" fontId="40" fillId="0" borderId="0" xfId="0" applyNumberFormat="1" applyFont="1" applyAlignment="1">
      <alignment horizontal="center" wrapText="1"/>
    </xf>
    <xf numFmtId="49" fontId="1" fillId="0" borderId="13" xfId="0" applyNumberFormat="1" applyFont="1" applyBorder="1"/>
    <xf numFmtId="49" fontId="42" fillId="9" borderId="0" xfId="0" applyNumberFormat="1" applyFont="1" applyFill="1" applyAlignment="1">
      <alignment horizontal="center" vertical="center" wrapText="1"/>
    </xf>
    <xf numFmtId="49" fontId="42" fillId="9" borderId="0" xfId="0" applyNumberFormat="1" applyFont="1" applyFill="1" applyAlignment="1">
      <alignment horizontal="left" vertical="center" wrapText="1"/>
    </xf>
    <xf numFmtId="49" fontId="40" fillId="0" borderId="0" xfId="0" applyNumberFormat="1" applyFont="1" applyAlignment="1">
      <alignment horizontal="center" vertical="top" wrapText="1"/>
    </xf>
    <xf numFmtId="49" fontId="1" fillId="0" borderId="0" xfId="0" applyNumberFormat="1" applyFont="1" applyAlignment="1">
      <alignment horizontal="center" vertical="center"/>
    </xf>
    <xf numFmtId="49" fontId="1" fillId="0" borderId="0" xfId="0" applyNumberFormat="1" applyFont="1" applyAlignment="1">
      <alignment horizontal="center" vertical="center" wrapText="1"/>
    </xf>
    <xf numFmtId="49" fontId="1" fillId="0" borderId="0" xfId="0" applyNumberFormat="1" applyFont="1" applyAlignment="1">
      <alignment horizontal="left" vertical="top" wrapText="1"/>
    </xf>
    <xf numFmtId="49" fontId="1" fillId="0" borderId="0" xfId="0" applyNumberFormat="1" applyFont="1" applyAlignment="1">
      <alignment horizontal="center" vertical="top" wrapText="1"/>
    </xf>
    <xf numFmtId="165" fontId="40" fillId="0" borderId="14" xfId="0" applyNumberFormat="1" applyFont="1" applyBorder="1" applyAlignment="1">
      <alignment horizontal="center" vertical="top" wrapText="1"/>
    </xf>
    <xf numFmtId="0" fontId="1" fillId="0" borderId="0" xfId="0" applyFont="1" applyAlignment="1">
      <alignment horizontal="center" vertical="top"/>
    </xf>
    <xf numFmtId="49" fontId="43" fillId="0" borderId="0" xfId="0" applyNumberFormat="1" applyFont="1" applyAlignment="1">
      <alignment horizontal="left" vertical="top"/>
    </xf>
    <xf numFmtId="49" fontId="44" fillId="0" borderId="14" xfId="0" applyNumberFormat="1" applyFont="1" applyBorder="1" applyAlignment="1">
      <alignment horizontal="left" vertical="top" wrapText="1"/>
    </xf>
    <xf numFmtId="49" fontId="1" fillId="0" borderId="14" xfId="0" applyNumberFormat="1" applyFont="1" applyBorder="1" applyAlignment="1">
      <alignment horizontal="left" vertical="top" wrapText="1"/>
    </xf>
    <xf numFmtId="165" fontId="40" fillId="0" borderId="0" xfId="0" applyNumberFormat="1" applyFont="1" applyAlignment="1">
      <alignment horizontal="center" vertical="top" wrapText="1"/>
    </xf>
    <xf numFmtId="49" fontId="1" fillId="0" borderId="0" xfId="0" applyNumberFormat="1" applyFont="1" applyAlignment="1">
      <alignment horizontal="left" vertical="top"/>
    </xf>
    <xf numFmtId="49" fontId="46" fillId="0" borderId="0" xfId="0" applyNumberFormat="1" applyFont="1" applyAlignment="1">
      <alignment horizontal="center" vertical="top" wrapText="1"/>
    </xf>
    <xf numFmtId="49" fontId="46" fillId="0" borderId="0" xfId="0" applyNumberFormat="1" applyFont="1" applyAlignment="1">
      <alignment horizontal="left" vertical="top" wrapText="1"/>
    </xf>
    <xf numFmtId="0" fontId="48" fillId="11" borderId="15" xfId="0" applyFont="1" applyFill="1" applyBorder="1" applyAlignment="1">
      <alignment horizontal="left" vertical="center"/>
    </xf>
    <xf numFmtId="0" fontId="49" fillId="11" borderId="7" xfId="0" applyFont="1" applyFill="1" applyBorder="1" applyAlignment="1">
      <alignment horizontal="left" vertical="center"/>
    </xf>
    <xf numFmtId="0" fontId="1" fillId="11" borderId="7" xfId="0" applyFont="1" applyFill="1" applyBorder="1" applyAlignment="1">
      <alignment horizontal="left"/>
    </xf>
    <xf numFmtId="0" fontId="48" fillId="11" borderId="7" xfId="0" applyFont="1" applyFill="1" applyBorder="1" applyAlignment="1">
      <alignment horizontal="right" vertical="center"/>
    </xf>
    <xf numFmtId="167" fontId="50" fillId="11" borderId="16" xfId="0" applyNumberFormat="1" applyFont="1" applyFill="1" applyBorder="1" applyAlignment="1">
      <alignment horizontal="left" vertical="center"/>
    </xf>
    <xf numFmtId="164" fontId="43" fillId="0" borderId="0" xfId="0" applyNumberFormat="1" applyFont="1" applyAlignment="1">
      <alignment horizontal="right" vertical="center"/>
    </xf>
    <xf numFmtId="0" fontId="1" fillId="0" borderId="0" xfId="0" applyFont="1" applyAlignment="1">
      <alignment horizontal="left"/>
    </xf>
    <xf numFmtId="164" fontId="1" fillId="0" borderId="0" xfId="0" applyNumberFormat="1" applyFont="1"/>
    <xf numFmtId="0" fontId="51" fillId="12" borderId="0" xfId="0" applyFont="1" applyFill="1" applyAlignment="1">
      <alignment horizontal="left" vertical="center"/>
    </xf>
    <xf numFmtId="14" fontId="52" fillId="0" borderId="0" xfId="0" applyNumberFormat="1" applyFont="1" applyAlignment="1">
      <alignment horizontal="left"/>
    </xf>
    <xf numFmtId="0" fontId="1" fillId="0" borderId="6" xfId="0" applyFont="1" applyBorder="1" applyAlignment="1">
      <alignment horizontal="left" vertical="top"/>
    </xf>
    <xf numFmtId="49" fontId="40" fillId="0" borderId="6" xfId="0" applyNumberFormat="1" applyFont="1" applyBorder="1" applyAlignment="1">
      <alignment horizontal="left" vertical="top" wrapText="1"/>
    </xf>
    <xf numFmtId="0" fontId="1" fillId="0" borderId="7" xfId="0" applyFont="1" applyBorder="1" applyAlignment="1">
      <alignment horizontal="left" vertical="top"/>
    </xf>
    <xf numFmtId="49" fontId="40" fillId="0" borderId="7" xfId="0" applyNumberFormat="1" applyFont="1" applyBorder="1" applyAlignment="1">
      <alignment horizontal="left" vertical="top" wrapText="1"/>
    </xf>
    <xf numFmtId="0" fontId="1" fillId="0" borderId="0" xfId="0" applyFont="1" applyAlignment="1">
      <alignment horizontal="right"/>
    </xf>
    <xf numFmtId="0" fontId="53" fillId="0" borderId="0" xfId="0" applyFont="1" applyAlignment="1">
      <alignment vertical="center"/>
    </xf>
    <xf numFmtId="0" fontId="1" fillId="0" borderId="0" xfId="0" applyFont="1" applyAlignment="1">
      <alignment vertical="center"/>
    </xf>
    <xf numFmtId="0" fontId="34" fillId="0" borderId="0" xfId="0" applyFont="1" applyAlignment="1">
      <alignment horizontal="right" vertical="center"/>
    </xf>
    <xf numFmtId="164" fontId="40" fillId="0" borderId="0" xfId="0" applyNumberFormat="1" applyFont="1" applyAlignment="1">
      <alignment vertical="center"/>
    </xf>
    <xf numFmtId="0" fontId="55" fillId="0" borderId="0" xfId="0" applyFont="1"/>
    <xf numFmtId="0" fontId="56" fillId="9" borderId="15" xfId="0" applyFont="1" applyFill="1" applyBorder="1" applyAlignment="1">
      <alignment horizontal="left" vertical="center"/>
    </xf>
    <xf numFmtId="0" fontId="57" fillId="9" borderId="7" xfId="0" applyFont="1" applyFill="1" applyBorder="1" applyAlignment="1">
      <alignment horizontal="left" vertical="center"/>
    </xf>
    <xf numFmtId="0" fontId="55" fillId="9" borderId="7" xfId="0" applyFont="1" applyFill="1" applyBorder="1" applyAlignment="1">
      <alignment horizontal="left"/>
    </xf>
    <xf numFmtId="0" fontId="56" fillId="9" borderId="7" xfId="0" applyFont="1" applyFill="1" applyBorder="1" applyAlignment="1">
      <alignment horizontal="right" vertical="center"/>
    </xf>
    <xf numFmtId="167" fontId="56" fillId="9" borderId="16" xfId="0" applyNumberFormat="1" applyFont="1" applyFill="1" applyBorder="1" applyAlignment="1">
      <alignment horizontal="left" vertical="center"/>
    </xf>
    <xf numFmtId="0" fontId="55" fillId="9" borderId="0" xfId="0" applyFont="1" applyFill="1"/>
    <xf numFmtId="0" fontId="55" fillId="9" borderId="0" xfId="0" applyFont="1" applyFill="1" applyAlignment="1">
      <alignment horizontal="left"/>
    </xf>
    <xf numFmtId="14" fontId="58" fillId="9" borderId="0" xfId="0" applyNumberFormat="1" applyFont="1" applyFill="1" applyAlignment="1">
      <alignment horizontal="left"/>
    </xf>
    <xf numFmtId="0" fontId="55" fillId="9" borderId="6" xfId="0" applyFont="1" applyFill="1" applyBorder="1" applyAlignment="1">
      <alignment horizontal="left" vertical="top"/>
    </xf>
    <xf numFmtId="49" fontId="59" fillId="9" borderId="6" xfId="0" applyNumberFormat="1" applyFont="1" applyFill="1" applyBorder="1" applyAlignment="1">
      <alignment horizontal="left" vertical="top" wrapText="1"/>
    </xf>
    <xf numFmtId="0" fontId="55" fillId="9" borderId="7" xfId="0" applyFont="1" applyFill="1" applyBorder="1" applyAlignment="1">
      <alignment horizontal="left" vertical="top"/>
    </xf>
    <xf numFmtId="49" fontId="59" fillId="9" borderId="7" xfId="0" applyNumberFormat="1" applyFont="1" applyFill="1" applyBorder="1" applyAlignment="1">
      <alignment horizontal="left" vertical="top" wrapText="1"/>
    </xf>
    <xf numFmtId="0" fontId="55" fillId="9" borderId="0" xfId="0" applyFont="1" applyFill="1" applyAlignment="1">
      <alignment horizontal="left" vertical="top"/>
    </xf>
    <xf numFmtId="49" fontId="59" fillId="9" borderId="0" xfId="0" applyNumberFormat="1" applyFont="1" applyFill="1" applyAlignment="1">
      <alignment horizontal="left" vertical="top" wrapText="1"/>
    </xf>
    <xf numFmtId="0" fontId="42" fillId="0" borderId="0" xfId="0" applyFont="1" applyAlignment="1">
      <alignment horizontal="center" vertical="center" wrapText="1"/>
    </xf>
    <xf numFmtId="0" fontId="61" fillId="9" borderId="23" xfId="0" applyFont="1" applyFill="1" applyBorder="1" applyAlignment="1">
      <alignment horizontal="center" vertical="center" wrapText="1"/>
    </xf>
    <xf numFmtId="0" fontId="62" fillId="9" borderId="23" xfId="0" applyFont="1" applyFill="1" applyBorder="1" applyAlignment="1">
      <alignment horizontal="center" vertical="center" wrapText="1"/>
    </xf>
    <xf numFmtId="20" fontId="40" fillId="0" borderId="23" xfId="0" applyNumberFormat="1" applyFont="1" applyBorder="1" applyAlignment="1">
      <alignment horizontal="center" vertical="top" wrapText="1"/>
    </xf>
    <xf numFmtId="0" fontId="1" fillId="0" borderId="23" xfId="0" applyFont="1" applyBorder="1" applyAlignment="1">
      <alignment horizontal="center" vertical="center" wrapText="1"/>
    </xf>
    <xf numFmtId="168" fontId="40" fillId="9" borderId="23" xfId="0" applyNumberFormat="1" applyFont="1" applyFill="1" applyBorder="1" applyAlignment="1">
      <alignment horizontal="center" vertical="center" wrapText="1"/>
    </xf>
    <xf numFmtId="168" fontId="63" fillId="9" borderId="23" xfId="0" applyNumberFormat="1" applyFont="1" applyFill="1" applyBorder="1" applyAlignment="1">
      <alignment horizontal="center" vertical="center" wrapText="1"/>
    </xf>
    <xf numFmtId="0" fontId="63" fillId="9" borderId="23" xfId="0" applyFont="1" applyFill="1" applyBorder="1" applyAlignment="1">
      <alignment horizontal="center" vertical="center" wrapText="1"/>
    </xf>
    <xf numFmtId="168" fontId="64" fillId="0" borderId="23" xfId="0" applyNumberFormat="1" applyFont="1" applyBorder="1" applyAlignment="1">
      <alignment horizontal="center" vertical="center" wrapText="1"/>
    </xf>
    <xf numFmtId="0" fontId="14" fillId="0" borderId="0" xfId="0" applyFont="1" applyAlignment="1">
      <alignment horizontal="center" vertical="center" wrapText="1"/>
    </xf>
    <xf numFmtId="0" fontId="54" fillId="0" borderId="0" xfId="0" applyFont="1" applyAlignment="1">
      <alignment horizontal="center" vertical="center"/>
      <extLst>
        <ext xmlns:xfpb="http://schemas.microsoft.com/office/spreadsheetml/2022/featurepropertybag" uri="{C7286773-470A-42A8-94C5-96B5CB345126}">
          <xfpb:xfComplement i="0"/>
        </ext>
      </extLst>
    </xf>
    <xf numFmtId="0" fontId="33" fillId="8" borderId="0" xfId="0" applyFont="1" applyFill="1" applyAlignment="1">
      <alignment vertical="center" wrapText="1"/>
      <extLst>
        <ext xmlns:xfpb="http://schemas.microsoft.com/office/spreadsheetml/2022/featurepropertybag" uri="{C7286773-470A-42A8-94C5-96B5CB345126}">
          <xfpb:xfComplement i="0"/>
        </ext>
      </extLst>
    </xf>
    <xf numFmtId="0" fontId="1" fillId="0" borderId="0" xfId="0" applyFont="1" applyAlignment="1">
      <alignment wrapText="1"/>
    </xf>
    <xf numFmtId="0" fontId="0" fillId="0" borderId="0" xfId="0" applyAlignment="1">
      <alignment wrapText="1"/>
    </xf>
    <xf numFmtId="49" fontId="39" fillId="0" borderId="0" xfId="0" applyNumberFormat="1" applyFont="1" applyAlignment="1">
      <alignment horizontal="center" vertical="center"/>
    </xf>
    <xf numFmtId="49" fontId="39" fillId="9" borderId="0" xfId="0" applyNumberFormat="1" applyFont="1" applyFill="1" applyAlignment="1">
      <alignment horizontal="center" vertical="center" wrapText="1"/>
    </xf>
    <xf numFmtId="49" fontId="39" fillId="0" borderId="0" xfId="0" applyNumberFormat="1" applyFont="1" applyAlignment="1">
      <alignment horizontal="left" vertical="center"/>
    </xf>
    <xf numFmtId="49" fontId="39" fillId="0" borderId="0" xfId="0" applyNumberFormat="1" applyFont="1" applyAlignment="1">
      <alignment horizontal="left" vertical="center" wrapText="1"/>
    </xf>
    <xf numFmtId="0" fontId="57" fillId="9" borderId="0" xfId="0" applyFont="1" applyFill="1" applyAlignment="1">
      <alignment horizontal="left" vertical="center"/>
    </xf>
    <xf numFmtId="0" fontId="1" fillId="0" borderId="14" xfId="0" applyFont="1" applyBorder="1" applyAlignment="1">
      <alignment horizontal="center" vertical="center" wrapText="1"/>
    </xf>
    <xf numFmtId="0" fontId="45" fillId="0" borderId="0" xfId="0" applyFont="1" applyAlignment="1">
      <alignment horizontal="center" vertical="top" wrapText="1"/>
    </xf>
    <xf numFmtId="165" fontId="15" fillId="0" borderId="1" xfId="0" applyNumberFormat="1" applyFont="1" applyBorder="1" applyAlignment="1">
      <alignment horizontal="center" vertical="top"/>
    </xf>
    <xf numFmtId="0" fontId="17" fillId="0" borderId="4" xfId="0" applyFont="1" applyBorder="1"/>
    <xf numFmtId="0" fontId="15" fillId="0" borderId="0" xfId="0" applyFont="1" applyAlignment="1">
      <alignment vertical="center" wrapText="1"/>
    </xf>
    <xf numFmtId="0" fontId="0" fillId="0" borderId="0" xfId="0"/>
    <xf numFmtId="0" fontId="26" fillId="0" borderId="0" xfId="0" applyFont="1" applyAlignment="1">
      <alignment horizontal="right"/>
    </xf>
    <xf numFmtId="0" fontId="22" fillId="7" borderId="0" xfId="0" applyFont="1" applyFill="1" applyAlignment="1">
      <alignment horizontal="center" vertical="center"/>
    </xf>
    <xf numFmtId="0" fontId="24" fillId="0" borderId="0" xfId="0" applyFont="1" applyAlignment="1">
      <alignment vertical="center" wrapText="1"/>
    </xf>
    <xf numFmtId="0" fontId="20" fillId="5" borderId="0" xfId="0" applyFont="1" applyFill="1" applyAlignment="1">
      <alignment horizontal="center" vertical="center"/>
    </xf>
    <xf numFmtId="49" fontId="4" fillId="2" borderId="0" xfId="0" applyNumberFormat="1" applyFont="1" applyFill="1" applyAlignment="1">
      <alignment horizontal="center" vertical="center"/>
    </xf>
    <xf numFmtId="14" fontId="77" fillId="2" borderId="0" xfId="0" applyNumberFormat="1" applyFont="1" applyFill="1" applyAlignment="1">
      <alignment horizontal="center" vertical="center"/>
    </xf>
    <xf numFmtId="0" fontId="78" fillId="0" borderId="0" xfId="0" applyFont="1"/>
    <xf numFmtId="0" fontId="9" fillId="0" borderId="0" xfId="0" applyFont="1" applyAlignment="1">
      <alignment horizontal="center" vertical="top"/>
    </xf>
    <xf numFmtId="166" fontId="16" fillId="4" borderId="3" xfId="0" applyNumberFormat="1" applyFont="1" applyFill="1" applyBorder="1" applyAlignment="1">
      <alignment horizontal="center" vertical="center" wrapText="1"/>
    </xf>
    <xf numFmtId="0" fontId="17" fillId="0" borderId="3" xfId="0" applyFont="1" applyBorder="1"/>
    <xf numFmtId="0" fontId="19" fillId="0" borderId="0" xfId="0" applyFont="1" applyAlignment="1">
      <alignment horizontal="center" vertical="center" wrapText="1"/>
    </xf>
    <xf numFmtId="49" fontId="41" fillId="0" borderId="10" xfId="0" applyNumberFormat="1" applyFont="1" applyBorder="1" applyAlignment="1">
      <alignment horizontal="left" vertical="top" wrapText="1"/>
    </xf>
    <xf numFmtId="0" fontId="17" fillId="0" borderId="11" xfId="0" applyFont="1" applyBorder="1" applyAlignment="1">
      <alignment wrapText="1"/>
    </xf>
    <xf numFmtId="0" fontId="17" fillId="0" borderId="12" xfId="0" applyFont="1" applyBorder="1" applyAlignment="1">
      <alignment wrapText="1"/>
    </xf>
    <xf numFmtId="49" fontId="47" fillId="10" borderId="0" xfId="0" applyNumberFormat="1" applyFont="1" applyFill="1" applyAlignment="1">
      <alignment horizontal="center" vertical="center" wrapText="1"/>
    </xf>
    <xf numFmtId="0" fontId="0" fillId="0" borderId="0" xfId="0" applyAlignment="1">
      <alignment vertical="center"/>
    </xf>
    <xf numFmtId="49" fontId="40" fillId="0" borderId="17" xfId="0" applyNumberFormat="1" applyFont="1" applyBorder="1" applyAlignment="1">
      <alignment horizontal="left" vertical="top" wrapText="1"/>
    </xf>
    <xf numFmtId="0" fontId="17" fillId="0" borderId="18" xfId="0" applyFont="1" applyBorder="1"/>
    <xf numFmtId="0" fontId="17" fillId="0" borderId="19" xfId="0" applyFont="1" applyBorder="1"/>
    <xf numFmtId="0" fontId="17" fillId="0" borderId="20" xfId="0" applyFont="1" applyBorder="1"/>
    <xf numFmtId="0" fontId="17" fillId="0" borderId="21" xfId="0" applyFont="1" applyBorder="1"/>
    <xf numFmtId="0" fontId="17" fillId="0" borderId="22" xfId="0" applyFont="1" applyBorder="1"/>
    <xf numFmtId="49" fontId="59" fillId="9" borderId="17" xfId="0" applyNumberFormat="1" applyFont="1" applyFill="1" applyBorder="1" applyAlignment="1">
      <alignment horizontal="left" vertical="top" wrapText="1"/>
    </xf>
    <xf numFmtId="0" fontId="60" fillId="2" borderId="0" xfId="0" applyFont="1" applyFill="1" applyAlignment="1">
      <alignment horizontal="center" vertical="center" wrapText="1"/>
    </xf>
    <xf numFmtId="0" fontId="79" fillId="0" borderId="0" xfId="0" applyFont="1" applyAlignment="1">
      <alignment horizontal="center" vertical="top" wrapText="1"/>
    </xf>
    <xf numFmtId="0" fontId="80" fillId="0" borderId="0" xfId="0" applyFont="1" applyAlignment="1">
      <alignment horizontal="center" vertical="top" wrapText="1"/>
    </xf>
  </cellXfs>
  <cellStyles count="1">
    <cellStyle name="Normal" xfId="0" builtinId="0"/>
  </cellStyles>
  <dxfs count="448">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FFFFFF"/>
          <bgColor rgb="FFFFFFFF"/>
        </patternFill>
      </fill>
    </dxf>
    <dxf>
      <font>
        <color rgb="FFCCCCCC"/>
      </font>
      <fill>
        <patternFill patternType="none"/>
      </fill>
    </dxf>
    <dxf>
      <font>
        <color rgb="FF000000"/>
      </font>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9A8076"/>
          <bgColor rgb="FF9A8076"/>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D9E587"/>
          <bgColor rgb="FFD9E587"/>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F6695E"/>
          <bgColor rgb="FFF6695E"/>
        </patternFill>
      </fill>
    </dxf>
    <dxf>
      <fill>
        <patternFill patternType="solid">
          <fgColor rgb="FFB6B6B6"/>
          <bgColor rgb="FFB6B6B6"/>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EFEFEF"/>
          <bgColor rgb="FFEFEFEF"/>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000000"/>
      </font>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C2B3AD"/>
          <bgColor rgb="FFC2B3AD"/>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6F7CC8"/>
          <bgColor rgb="FF6F7CC8"/>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EFEFEF"/>
          <bgColor rgb="FFEFEFEF"/>
        </patternFill>
      </fill>
    </dxf>
    <dxf>
      <font>
        <color rgb="FF000000"/>
      </font>
      <fill>
        <patternFill patternType="solid">
          <fgColor rgb="FFFFFFFF"/>
          <bgColor rgb="FFFFFFFF"/>
        </patternFill>
      </fill>
    </dxf>
    <dxf>
      <fill>
        <patternFill patternType="solid">
          <fgColor rgb="FFFFFFFF"/>
          <bgColor rgb="FFFFFFFF"/>
        </patternFill>
      </fill>
    </dxf>
    <dxf>
      <font>
        <color rgb="FF000000"/>
      </font>
      <fill>
        <patternFill patternType="solid">
          <fgColor rgb="FFFFFFFF"/>
          <bgColor rgb="FFFFFFFF"/>
        </patternFill>
      </fill>
    </dxf>
    <dxf>
      <font>
        <color rgb="FFFFFFFF"/>
      </font>
      <fill>
        <patternFill patternType="solid">
          <fgColor rgb="FF000000"/>
          <bgColor rgb="FF000000"/>
        </patternFill>
      </fill>
    </dxf>
    <dxf>
      <font>
        <color rgb="FF000000"/>
      </font>
      <fill>
        <patternFill patternType="solid">
          <fgColor rgb="FF889EA8"/>
          <bgColor rgb="FF889EA8"/>
        </patternFill>
      </fill>
    </dxf>
    <dxf>
      <font>
        <color rgb="FF000000"/>
      </font>
      <fill>
        <patternFill patternType="solid">
          <fgColor rgb="FFB6B6B6"/>
          <bgColor rgb="FFB6B6B6"/>
        </patternFill>
      </fill>
    </dxf>
    <dxf>
      <font>
        <color rgb="FF000000"/>
      </font>
      <fill>
        <patternFill patternType="solid">
          <fgColor rgb="FF9A8076"/>
          <bgColor rgb="FF9A8076"/>
        </patternFill>
      </fill>
    </dxf>
    <dxf>
      <font>
        <color rgb="FF000000"/>
      </font>
      <fill>
        <patternFill patternType="solid">
          <fgColor rgb="FFC2B3AD"/>
          <bgColor rgb="FFC2B3AD"/>
        </patternFill>
      </fill>
    </dxf>
    <dxf>
      <font>
        <color rgb="FF000000"/>
      </font>
      <fill>
        <patternFill patternType="solid">
          <fgColor rgb="FFF1F1F1"/>
          <bgColor rgb="FFF1F1F1"/>
        </patternFill>
      </fill>
    </dxf>
    <dxf>
      <font>
        <color rgb="FF000000"/>
      </font>
      <fill>
        <patternFill patternType="solid">
          <fgColor rgb="FFFF8159"/>
          <bgColor rgb="FFFF8159"/>
        </patternFill>
      </fill>
    </dxf>
    <dxf>
      <font>
        <color rgb="FF000000"/>
      </font>
      <fill>
        <patternFill patternType="solid">
          <fgColor rgb="FFFFB240"/>
          <bgColor rgb="FFFFB240"/>
        </patternFill>
      </fill>
    </dxf>
    <dxf>
      <font>
        <color rgb="FF000000"/>
      </font>
      <fill>
        <patternFill patternType="solid">
          <fgColor rgb="FFFFD045"/>
          <bgColor rgb="FFFFD045"/>
        </patternFill>
      </fill>
    </dxf>
    <dxf>
      <font>
        <color rgb="FF000000"/>
      </font>
      <fill>
        <patternFill patternType="solid">
          <fgColor rgb="FFFFF06C"/>
          <bgColor rgb="FFFFF06C"/>
        </patternFill>
      </fill>
    </dxf>
    <dxf>
      <font>
        <color rgb="FF000000"/>
      </font>
      <fill>
        <patternFill patternType="solid">
          <fgColor rgb="FFD9E587"/>
          <bgColor rgb="FFD9E587"/>
        </patternFill>
      </fill>
    </dxf>
    <dxf>
      <font>
        <color rgb="FF000000"/>
      </font>
      <fill>
        <patternFill patternType="solid">
          <fgColor rgb="FFA6E1A7"/>
          <bgColor rgb="FFA6E1A7"/>
        </patternFill>
      </fill>
    </dxf>
    <dxf>
      <font>
        <color rgb="FF000000"/>
      </font>
      <fill>
        <patternFill patternType="solid">
          <fgColor rgb="FF70BF73"/>
          <bgColor rgb="FF70BF73"/>
        </patternFill>
      </fill>
    </dxf>
    <dxf>
      <font>
        <color rgb="FF000000"/>
      </font>
      <fill>
        <patternFill patternType="solid">
          <fgColor rgb="FF40BFB1"/>
          <bgColor rgb="FF40BFB1"/>
        </patternFill>
      </fill>
    </dxf>
    <dxf>
      <font>
        <color rgb="FF000000"/>
      </font>
      <fill>
        <patternFill patternType="solid">
          <fgColor rgb="FF40CDD9"/>
          <bgColor rgb="FF40CDD9"/>
        </patternFill>
      </fill>
    </dxf>
    <dxf>
      <font>
        <color rgb="FF000000"/>
      </font>
      <fill>
        <patternFill patternType="solid">
          <fgColor rgb="FF42BFF7"/>
          <bgColor rgb="FF42BFF7"/>
        </patternFill>
      </fill>
    </dxf>
    <dxf>
      <font>
        <color rgb="FF000000"/>
      </font>
      <fill>
        <patternFill patternType="solid">
          <fgColor rgb="FF6F7CC8"/>
          <bgColor rgb="FF6F7CC8"/>
        </patternFill>
      </fill>
    </dxf>
    <dxf>
      <font>
        <color rgb="FFFFFFFF"/>
      </font>
      <fill>
        <patternFill patternType="none"/>
      </fill>
    </dxf>
    <dxf>
      <font>
        <color rgb="FF000000"/>
      </font>
      <fill>
        <patternFill patternType="solid">
          <fgColor rgb="FF8D6BC9"/>
          <bgColor rgb="FF8D6BC9"/>
        </patternFill>
      </fill>
    </dxf>
    <dxf>
      <font>
        <color rgb="FF000000"/>
      </font>
      <fill>
        <patternFill patternType="solid">
          <fgColor rgb="FFB55DC4"/>
          <bgColor rgb="FFB55DC4"/>
        </patternFill>
      </fill>
    </dxf>
    <dxf>
      <font>
        <color rgb="FF000000"/>
      </font>
      <fill>
        <patternFill patternType="solid">
          <fgColor rgb="FFEE568A"/>
          <bgColor rgb="FFEE568A"/>
        </patternFill>
      </fill>
    </dxf>
    <dxf>
      <font>
        <color rgb="FF000000"/>
      </font>
      <fill>
        <patternFill patternType="solid">
          <fgColor rgb="FFF6A5C1"/>
          <bgColor rgb="FFF6A5C1"/>
        </patternFill>
      </fill>
    </dxf>
    <dxf>
      <font>
        <color rgb="FF000000"/>
      </font>
      <fill>
        <patternFill patternType="solid">
          <fgColor rgb="FFF6695E"/>
          <bgColor rgb="FFF6695E"/>
        </patternFill>
      </fill>
    </dxf>
    <dxf>
      <font>
        <color rgb="FF000000"/>
      </font>
      <fill>
        <patternFill patternType="solid">
          <fgColor rgb="FF37A0F4"/>
          <bgColor rgb="FF37A0F4"/>
        </patternFill>
      </fill>
    </dxf>
    <dxf>
      <font>
        <color rgb="FFE8EAED"/>
      </font>
      <fill>
        <patternFill patternType="solid">
          <fgColor rgb="FFE8EAED"/>
          <bgColor rgb="FFE8EAED"/>
        </patternFill>
      </fill>
    </dxf>
    <dxf>
      <fill>
        <patternFill patternType="solid">
          <fgColor rgb="FFFFFFFF"/>
          <bgColor rgb="FFFFFFFF"/>
        </patternFill>
      </fill>
    </dxf>
    <dxf>
      <font>
        <color rgb="FFFFFFFF"/>
      </font>
      <fill>
        <patternFill patternType="solid">
          <fgColor rgb="FF000000"/>
          <bgColor rgb="FF000000"/>
        </patternFill>
      </fill>
    </dxf>
    <dxf>
      <fill>
        <patternFill patternType="solid">
          <fgColor rgb="FF889EA8"/>
          <bgColor rgb="FF889EA8"/>
        </patternFill>
      </fill>
    </dxf>
    <dxf>
      <fill>
        <patternFill patternType="solid">
          <fgColor rgb="FFB6B6B6"/>
          <bgColor rgb="FFB6B6B6"/>
        </patternFill>
      </fill>
    </dxf>
    <dxf>
      <fill>
        <patternFill patternType="solid">
          <fgColor rgb="FFF1F1F1"/>
          <bgColor rgb="FFF1F1F1"/>
        </patternFill>
      </fill>
    </dxf>
    <dxf>
      <fill>
        <patternFill patternType="solid">
          <fgColor rgb="FF9A8076"/>
          <bgColor rgb="FF9A8076"/>
        </patternFill>
      </fill>
    </dxf>
    <dxf>
      <fill>
        <patternFill patternType="solid">
          <fgColor rgb="FFFF8159"/>
          <bgColor rgb="FFFF8159"/>
        </patternFill>
      </fill>
    </dxf>
    <dxf>
      <fill>
        <patternFill patternType="solid">
          <fgColor rgb="FFFFB240"/>
          <bgColor rgb="FFFFB240"/>
        </patternFill>
      </fill>
    </dxf>
    <dxf>
      <fill>
        <patternFill patternType="solid">
          <fgColor rgb="FFFFD045"/>
          <bgColor rgb="FFFFD045"/>
        </patternFill>
      </fill>
    </dxf>
    <dxf>
      <fill>
        <patternFill patternType="solid">
          <fgColor rgb="FFFFF06C"/>
          <bgColor rgb="FFFFF06C"/>
        </patternFill>
      </fill>
    </dxf>
    <dxf>
      <fill>
        <patternFill patternType="solid">
          <fgColor rgb="FFD9E587"/>
          <bgColor rgb="FFD9E587"/>
        </patternFill>
      </fill>
    </dxf>
    <dxf>
      <fill>
        <patternFill patternType="solid">
          <fgColor rgb="FFA6E1A7"/>
          <bgColor rgb="FFA6E1A7"/>
        </patternFill>
      </fill>
    </dxf>
    <dxf>
      <fill>
        <patternFill patternType="solid">
          <fgColor rgb="FF70BF73"/>
          <bgColor rgb="FF70BF73"/>
        </patternFill>
      </fill>
    </dxf>
    <dxf>
      <fill>
        <patternFill patternType="solid">
          <fgColor rgb="FF40BFB1"/>
          <bgColor rgb="FF40BFB1"/>
        </patternFill>
      </fill>
    </dxf>
    <dxf>
      <fill>
        <patternFill patternType="solid">
          <fgColor rgb="FF40CDD9"/>
          <bgColor rgb="FF40CDD9"/>
        </patternFill>
      </fill>
    </dxf>
    <dxf>
      <fill>
        <patternFill patternType="solid">
          <fgColor rgb="FF42BFF7"/>
          <bgColor rgb="FF42BFF7"/>
        </patternFill>
      </fill>
    </dxf>
    <dxf>
      <fill>
        <patternFill patternType="solid">
          <fgColor rgb="FF37A0F4"/>
          <bgColor rgb="FF37A0F4"/>
        </patternFill>
      </fill>
    </dxf>
    <dxf>
      <fill>
        <patternFill patternType="solid">
          <fgColor rgb="FF8D6BC9"/>
          <bgColor rgb="FF8D6BC9"/>
        </patternFill>
      </fill>
    </dxf>
    <dxf>
      <fill>
        <patternFill patternType="solid">
          <fgColor rgb="FFB55DC4"/>
          <bgColor rgb="FFB55DC4"/>
        </patternFill>
      </fill>
    </dxf>
    <dxf>
      <fill>
        <patternFill patternType="solid">
          <fgColor rgb="FFEE568A"/>
          <bgColor rgb="FFEE568A"/>
        </patternFill>
      </fill>
    </dxf>
    <dxf>
      <fill>
        <patternFill patternType="solid">
          <fgColor rgb="FFF6A5C1"/>
          <bgColor rgb="FFF6A5C1"/>
        </patternFill>
      </fill>
    </dxf>
    <dxf>
      <fill>
        <patternFill patternType="solid">
          <fgColor rgb="FFF6695E"/>
          <bgColor rgb="FFF6695E"/>
        </patternFill>
      </fill>
    </dxf>
    <dxf>
      <fill>
        <patternFill patternType="solid">
          <fgColor rgb="FF6F7CC8"/>
          <bgColor rgb="FF6F7CC8"/>
        </patternFill>
      </fill>
    </dxf>
    <dxf>
      <fill>
        <patternFill patternType="solid">
          <fgColor rgb="FFC2B3AD"/>
          <bgColor rgb="FFC2B3AD"/>
        </patternFill>
      </fill>
    </dxf>
  </dxfs>
  <tableStyles count="0" defaultTableStyle="TableStyleMedium2" defaultPivotStyle="PivotStyleLight16"/>
  <colors>
    <mruColors>
      <color rgb="FFFFD4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0</xdr:colOff>
      <xdr:row>1</xdr:row>
      <xdr:rowOff>0</xdr:rowOff>
    </xdr:from>
    <xdr:ext cx="1905000" cy="3333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15</xdr:col>
      <xdr:colOff>0</xdr:colOff>
      <xdr:row>56</xdr:row>
      <xdr:rowOff>0</xdr:rowOff>
    </xdr:from>
    <xdr:ext cx="314325" cy="314325"/>
    <xdr:pic>
      <xdr:nvPicPr>
        <xdr:cNvPr id="3" name="image2.pn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10</xdr:col>
      <xdr:colOff>0</xdr:colOff>
      <xdr:row>1</xdr:row>
      <xdr:rowOff>0</xdr:rowOff>
    </xdr:from>
    <xdr:ext cx="1438275" cy="247650"/>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1</xdr:row>
      <xdr:rowOff>0</xdr:rowOff>
    </xdr:from>
    <xdr:ext cx="1438275" cy="247650"/>
    <xdr:pic>
      <xdr:nvPicPr>
        <xdr:cNvPr id="3" name="image1.png">
          <a:extLst>
            <a:ext uri="{FF2B5EF4-FFF2-40B4-BE49-F238E27FC236}">
              <a16:creationId xmlns:a16="http://schemas.microsoft.com/office/drawing/2014/main" id="{9181C4C6-0820-4AF2-B631-F335646C7465}"/>
            </a:ext>
            <a:ext uri="{147F2762-F138-4A5C-976F-8EAC2B608ADB}">
              <a16:predDERef xmlns:a16="http://schemas.microsoft.com/office/drawing/2014/main" pred="{00000000-0008-0000-0100-000002000000}"/>
            </a:ext>
          </a:extLst>
        </xdr:cNvPr>
        <xdr:cNvPicPr preferRelativeResize="0"/>
      </xdr:nvPicPr>
      <xdr:blipFill>
        <a:blip xmlns:r="http://schemas.openxmlformats.org/officeDocument/2006/relationships" r:embed="rId1" cstate="print"/>
        <a:stretch>
          <a:fillRect/>
        </a:stretch>
      </xdr:blipFill>
      <xdr:spPr>
        <a:xfrm>
          <a:off x="9115425" y="123825"/>
          <a:ext cx="1438275" cy="247650"/>
        </a:xfrm>
        <a:prstGeom prst="rect">
          <a:avLst/>
        </a:prstGeom>
        <a:noFill/>
      </xdr:spPr>
    </xdr:pic>
    <xdr:clientData fLocksWithSheet="0"/>
  </xdr:oneCellAnchor>
  <xdr:oneCellAnchor>
    <xdr:from>
      <xdr:col>10</xdr:col>
      <xdr:colOff>0</xdr:colOff>
      <xdr:row>1</xdr:row>
      <xdr:rowOff>0</xdr:rowOff>
    </xdr:from>
    <xdr:ext cx="1438275" cy="247650"/>
    <xdr:pic>
      <xdr:nvPicPr>
        <xdr:cNvPr id="5" name="image1.png">
          <a:extLst>
            <a:ext uri="{FF2B5EF4-FFF2-40B4-BE49-F238E27FC236}">
              <a16:creationId xmlns:a16="http://schemas.microsoft.com/office/drawing/2014/main" id="{D79D6C0F-E3DA-400B-A186-7120F66BFFA0}"/>
            </a:ext>
            <a:ext uri="{147F2762-F138-4A5C-976F-8EAC2B608ADB}">
              <a16:predDERef xmlns:a16="http://schemas.microsoft.com/office/drawing/2014/main" pred="{9181C4C6-0820-4AF2-B631-F335646C7465}"/>
            </a:ext>
          </a:extLst>
        </xdr:cNvPr>
        <xdr:cNvPicPr preferRelativeResize="0"/>
      </xdr:nvPicPr>
      <xdr:blipFill>
        <a:blip xmlns:r="http://schemas.openxmlformats.org/officeDocument/2006/relationships" r:embed="rId1" cstate="print"/>
        <a:stretch>
          <a:fillRect/>
        </a:stretch>
      </xdr:blipFill>
      <xdr:spPr>
        <a:xfrm>
          <a:off x="9115425" y="123825"/>
          <a:ext cx="1438275" cy="24765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10</xdr:col>
      <xdr:colOff>0</xdr:colOff>
      <xdr:row>1</xdr:row>
      <xdr:rowOff>0</xdr:rowOff>
    </xdr:from>
    <xdr:ext cx="1438275" cy="24765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1</xdr:row>
      <xdr:rowOff>0</xdr:rowOff>
    </xdr:from>
    <xdr:ext cx="1438275" cy="247650"/>
    <xdr:pic>
      <xdr:nvPicPr>
        <xdr:cNvPr id="4" name="image1.png">
          <a:extLst>
            <a:ext uri="{FF2B5EF4-FFF2-40B4-BE49-F238E27FC236}">
              <a16:creationId xmlns:a16="http://schemas.microsoft.com/office/drawing/2014/main" id="{2FDD981E-B8EE-4F70-87D9-501C27BF97F8}"/>
            </a:ext>
            <a:ext uri="{147F2762-F138-4A5C-976F-8EAC2B608ADB}">
              <a16:predDERef xmlns:a16="http://schemas.microsoft.com/office/drawing/2014/main" pred="{00000000-0008-0000-0200-000002000000}"/>
            </a:ext>
          </a:extLst>
        </xdr:cNvPr>
        <xdr:cNvPicPr preferRelativeResize="0"/>
      </xdr:nvPicPr>
      <xdr:blipFill>
        <a:blip xmlns:r="http://schemas.openxmlformats.org/officeDocument/2006/relationships" r:embed="rId1" cstate="print"/>
        <a:stretch>
          <a:fillRect/>
        </a:stretch>
      </xdr:blipFill>
      <xdr:spPr>
        <a:xfrm>
          <a:off x="9115425" y="123825"/>
          <a:ext cx="1438275" cy="247650"/>
        </a:xfrm>
        <a:prstGeom prst="rect">
          <a:avLst/>
        </a:prstGeom>
        <a:noFill/>
      </xdr:spPr>
    </xdr:pic>
    <xdr:clientData fLocksWithSheet="0"/>
  </xdr:oneCellAnchor>
  <xdr:oneCellAnchor>
    <xdr:from>
      <xdr:col>10</xdr:col>
      <xdr:colOff>0</xdr:colOff>
      <xdr:row>1</xdr:row>
      <xdr:rowOff>0</xdr:rowOff>
    </xdr:from>
    <xdr:ext cx="1438275" cy="247650"/>
    <xdr:pic>
      <xdr:nvPicPr>
        <xdr:cNvPr id="6" name="image1.png">
          <a:extLst>
            <a:ext uri="{FF2B5EF4-FFF2-40B4-BE49-F238E27FC236}">
              <a16:creationId xmlns:a16="http://schemas.microsoft.com/office/drawing/2014/main" id="{0D5E789F-72D9-4003-AD2C-AB611DC67E8D}"/>
            </a:ext>
            <a:ext uri="{147F2762-F138-4A5C-976F-8EAC2B608ADB}">
              <a16:predDERef xmlns:a16="http://schemas.microsoft.com/office/drawing/2014/main" pred="{2FDD981E-B8EE-4F70-87D9-501C27BF97F8}"/>
            </a:ext>
          </a:extLst>
        </xdr:cNvPr>
        <xdr:cNvPicPr preferRelativeResize="0"/>
      </xdr:nvPicPr>
      <xdr:blipFill>
        <a:blip xmlns:r="http://schemas.openxmlformats.org/officeDocument/2006/relationships" r:embed="rId1" cstate="print"/>
        <a:stretch>
          <a:fillRect/>
        </a:stretch>
      </xdr:blipFill>
      <xdr:spPr>
        <a:xfrm>
          <a:off x="9115425" y="123825"/>
          <a:ext cx="1438275" cy="24765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10</xdr:col>
      <xdr:colOff>0</xdr:colOff>
      <xdr:row>1</xdr:row>
      <xdr:rowOff>0</xdr:rowOff>
    </xdr:from>
    <xdr:ext cx="1438275" cy="247650"/>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10</xdr:col>
      <xdr:colOff>0</xdr:colOff>
      <xdr:row>1</xdr:row>
      <xdr:rowOff>0</xdr:rowOff>
    </xdr:from>
    <xdr:ext cx="1438275" cy="247650"/>
    <xdr:pic>
      <xdr:nvPicPr>
        <xdr:cNvPr id="2" name="image1.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1</xdr:row>
      <xdr:rowOff>0</xdr:rowOff>
    </xdr:from>
    <xdr:ext cx="1438275" cy="247650"/>
    <xdr:pic>
      <xdr:nvPicPr>
        <xdr:cNvPr id="4" name="image1.png">
          <a:extLst>
            <a:ext uri="{FF2B5EF4-FFF2-40B4-BE49-F238E27FC236}">
              <a16:creationId xmlns:a16="http://schemas.microsoft.com/office/drawing/2014/main" id="{4D5203EC-D627-47EE-AA00-C0D9DC631727}"/>
            </a:ext>
            <a:ext uri="{147F2762-F138-4A5C-976F-8EAC2B608ADB}">
              <a16:predDERef xmlns:a16="http://schemas.microsoft.com/office/drawing/2014/main" pred="{00000000-0008-0000-0400-000002000000}"/>
            </a:ext>
          </a:extLst>
        </xdr:cNvPr>
        <xdr:cNvPicPr preferRelativeResize="0"/>
      </xdr:nvPicPr>
      <xdr:blipFill>
        <a:blip xmlns:r="http://schemas.openxmlformats.org/officeDocument/2006/relationships" r:embed="rId1" cstate="print"/>
        <a:stretch>
          <a:fillRect/>
        </a:stretch>
      </xdr:blipFill>
      <xdr:spPr>
        <a:xfrm>
          <a:off x="9115425" y="123825"/>
          <a:ext cx="1438275" cy="247650"/>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10</xdr:col>
      <xdr:colOff>0</xdr:colOff>
      <xdr:row>1</xdr:row>
      <xdr:rowOff>0</xdr:rowOff>
    </xdr:from>
    <xdr:ext cx="1438275" cy="247650"/>
    <xdr:pic>
      <xdr:nvPicPr>
        <xdr:cNvPr id="2" name="image1.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10</xdr:col>
      <xdr:colOff>0</xdr:colOff>
      <xdr:row>1</xdr:row>
      <xdr:rowOff>0</xdr:rowOff>
    </xdr:from>
    <xdr:ext cx="1438275" cy="247650"/>
    <xdr:pic>
      <xdr:nvPicPr>
        <xdr:cNvPr id="4" name="image1.png">
          <a:extLst>
            <a:ext uri="{FF2B5EF4-FFF2-40B4-BE49-F238E27FC236}">
              <a16:creationId xmlns:a16="http://schemas.microsoft.com/office/drawing/2014/main" id="{69B580F8-74D9-4584-A649-D3F3BB5A62D8}"/>
            </a:ext>
            <a:ext uri="{147F2762-F138-4A5C-976F-8EAC2B608ADB}">
              <a16:predDERef xmlns:a16="http://schemas.microsoft.com/office/drawing/2014/main" pred="{00000000-0008-0000-0500-000002000000}"/>
            </a:ext>
          </a:extLst>
        </xdr:cNvPr>
        <xdr:cNvPicPr preferRelativeResize="0"/>
      </xdr:nvPicPr>
      <xdr:blipFill>
        <a:blip xmlns:r="http://schemas.openxmlformats.org/officeDocument/2006/relationships" r:embed="rId1" cstate="print"/>
        <a:stretch>
          <a:fillRect/>
        </a:stretch>
      </xdr:blipFill>
      <xdr:spPr>
        <a:xfrm>
          <a:off x="9115425" y="123825"/>
          <a:ext cx="1438275" cy="247650"/>
        </a:xfrm>
        <a:prstGeom prst="rect">
          <a:avLst/>
        </a:prstGeom>
        <a:noFill/>
      </xdr:spPr>
    </xdr:pic>
    <xdr:clientData fLocksWithSheet="0"/>
  </xdr:one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hepicerie.com/" TargetMode="External"/><Relationship Id="rId7" Type="http://schemas.openxmlformats.org/officeDocument/2006/relationships/hyperlink" Target="https://creativecommons.org/licenses/by-nc-nd/4.0/deed.fr" TargetMode="External"/><Relationship Id="rId2" Type="http://schemas.openxmlformats.org/officeDocument/2006/relationships/hyperlink" Target="https://hepicerie.com/" TargetMode="External"/><Relationship Id="rId1" Type="http://schemas.openxmlformats.org/officeDocument/2006/relationships/hyperlink" Target="https://hepicerie.com/" TargetMode="External"/><Relationship Id="rId6" Type="http://schemas.openxmlformats.org/officeDocument/2006/relationships/hyperlink" Target="https://hepicerie.com/hep-mon-journal" TargetMode="External"/><Relationship Id="rId5" Type="http://schemas.openxmlformats.org/officeDocument/2006/relationships/hyperlink" Target="https://hepicerie.com/hep-mon-journal" TargetMode="External"/><Relationship Id="rId10" Type="http://schemas.openxmlformats.org/officeDocument/2006/relationships/comments" Target="../comments1.xml"/><Relationship Id="rId4" Type="http://schemas.openxmlformats.org/officeDocument/2006/relationships/hyperlink" Target="https://hepicerie.com/hep-mon-journal" TargetMode="External"/><Relationship Id="rId9"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4175FC"/>
    <outlinePr summaryBelow="0" summaryRight="0"/>
  </sheetPr>
  <dimension ref="A1:R60"/>
  <sheetViews>
    <sheetView showGridLines="0" tabSelected="1" workbookViewId="0">
      <pane ySplit="3" topLeftCell="A4" activePane="bottomLeft" state="frozen"/>
      <selection pane="bottomLeft" activeCell="Q2" sqref="Q2"/>
    </sheetView>
  </sheetViews>
  <sheetFormatPr baseColWidth="10" defaultColWidth="0" defaultRowHeight="15.75" customHeight="1" zeroHeight="1" x14ac:dyDescent="0.2"/>
  <cols>
    <col min="1" max="1" width="2.28515625" customWidth="1"/>
    <col min="2" max="2" width="18.5703125" customWidth="1"/>
    <col min="3" max="3" width="7.85546875" customWidth="1"/>
    <col min="4" max="4" width="6.42578125" customWidth="1"/>
    <col min="5" max="5" width="8.5703125" customWidth="1"/>
    <col min="6" max="10" width="14.28515625" customWidth="1"/>
    <col min="11" max="12" width="14.28515625" hidden="1" customWidth="1"/>
    <col min="13" max="13" width="6.42578125" customWidth="1"/>
    <col min="14" max="14" width="1.7109375" customWidth="1"/>
    <col min="15" max="15" width="28.5703125" customWidth="1"/>
    <col min="16" max="16" width="5.7109375" customWidth="1"/>
    <col min="17" max="17" width="2.28515625" customWidth="1"/>
    <col min="18" max="18" width="17.7109375" hidden="1" customWidth="1"/>
  </cols>
  <sheetData>
    <row r="1" spans="1:18" ht="9.75" customHeight="1" x14ac:dyDescent="0.2">
      <c r="A1" s="1"/>
      <c r="B1" s="2"/>
      <c r="C1" s="1"/>
      <c r="D1" s="1"/>
      <c r="E1" s="1"/>
      <c r="F1" s="1"/>
      <c r="G1" s="1"/>
      <c r="H1" s="1" t="s">
        <v>0</v>
      </c>
      <c r="I1" s="1"/>
      <c r="J1" s="3" t="str">
        <f>IF(OR(ISBLANK(H2),ISBLANK(J2)),"⚠️ Indiquez l'année puis la date à gauche ⤵  ","")</f>
        <v/>
      </c>
      <c r="K1" s="1"/>
      <c r="L1" s="1"/>
      <c r="M1" s="1"/>
      <c r="N1" s="1"/>
      <c r="O1" s="1"/>
      <c r="P1" s="1"/>
      <c r="Q1" s="1"/>
      <c r="R1" s="1" t="s">
        <v>1</v>
      </c>
    </row>
    <row r="2" spans="1:18" ht="27" customHeight="1" x14ac:dyDescent="0.3">
      <c r="A2" s="4"/>
      <c r="B2" s="132" t="s">
        <v>2</v>
      </c>
      <c r="C2" s="127"/>
      <c r="D2" s="1"/>
      <c r="E2" s="5" t="s">
        <v>3</v>
      </c>
      <c r="F2" s="6"/>
      <c r="G2" s="7" t="s">
        <v>4</v>
      </c>
      <c r="H2" s="133">
        <v>45901</v>
      </c>
      <c r="I2" s="134"/>
      <c r="J2" s="8">
        <v>2025</v>
      </c>
      <c r="K2" s="6"/>
      <c r="L2" s="6"/>
      <c r="M2" s="1"/>
      <c r="N2" s="9"/>
      <c r="O2" s="9"/>
      <c r="P2" s="10" t="s">
        <v>5</v>
      </c>
      <c r="Q2" s="1"/>
      <c r="R2" s="11" cm="1">
        <f t="array" ref="R2:R53">IF(J2 = "", "", _xlfn._xlws.FILTER(_xlfn.SEQUENCE(366, 1, DATE($J$2, 1, 1), 1), (WEEKDAY(_xlfn.SEQUENCE(366, 1, DATE($J$2, 1, 1), 1), 2) = 1)))</f>
        <v>45663</v>
      </c>
    </row>
    <row r="3" spans="1:18" ht="24.75" customHeight="1" x14ac:dyDescent="0.2">
      <c r="A3" s="4"/>
      <c r="B3" s="12" t="s">
        <v>6</v>
      </c>
      <c r="C3" s="13" t="s">
        <v>7</v>
      </c>
      <c r="E3" s="13" t="s">
        <v>8</v>
      </c>
      <c r="F3" s="13" t="s">
        <v>9</v>
      </c>
      <c r="G3" s="13" t="s">
        <v>10</v>
      </c>
      <c r="H3" s="13" t="s">
        <v>11</v>
      </c>
      <c r="I3" s="13" t="s">
        <v>12</v>
      </c>
      <c r="J3" s="13" t="s">
        <v>13</v>
      </c>
      <c r="K3" s="13" t="s">
        <v>14</v>
      </c>
      <c r="L3" s="13" t="s">
        <v>15</v>
      </c>
      <c r="N3" s="14"/>
      <c r="O3" s="135" t="s">
        <v>16</v>
      </c>
      <c r="P3" s="127"/>
      <c r="R3" s="11">
        <v>45670</v>
      </c>
    </row>
    <row r="4" spans="1:18" ht="10.5" customHeight="1" x14ac:dyDescent="0.2">
      <c r="A4" s="15"/>
      <c r="B4" s="16"/>
      <c r="C4" s="17"/>
      <c r="E4" s="18" t="str" cm="1">
        <f t="array" ref="E4">IF(COUNTA($E$5:$E$60) &lt;= MAX(IFERROR(COUNTA(_xlfn._xlws.FILTER($F$5:$F$60, (ISODD(ROW($F$5:$F$60))) * ($F$5:$F$60 &lt;&gt; ""))), 0), IFERROR(COUNTA(_xlfn._xlws.FILTER($G$5:$G$60, (ISODD(ROW($G$5:$G$60))) * ($G$5:$G$60 &lt;&gt; ""))), 0), IFERROR(COUNTA(_xlfn._xlws.FILTER($H$5:$H$60, (ISODD(ROW($H$5:$H$60))) * ($H$5:$H$60 &lt;&gt; ""))), 0), IFERROR(COUNTA(_xlfn._xlws.FILTER($I$5:$I$60, (ISODD(ROW($I$5:$I$60))) * ($I$5:$I$60 &lt;&gt; ""))), 0), IFERROR(COUNTA(_xlfn._xlws.FILTER($J$5:$J$60, (ISODD(ROW($J$5:$J$60))) * ($J$5:$J$60 &lt;&gt; ""))), 0), IFERROR(COUNTA(_xlfn._xlws.FILTER($K$5:$K$60, (ISODD(ROW($K$5:$K$60))) * ($K$5:$K$60 &lt;&gt; ""))), 0), IFERROR(COUNTA(_xlfn._xlws.FILTER($L$5:$L$60, (ISODD(ROW($L$5:$L$60))) * ($L$5:$L$60 &lt;&gt; ""))), 0)), "⚠️ ↓ Heures de débuts de période ou dernière heure (fin de journée) manquante(s) !", "")</f>
        <v/>
      </c>
      <c r="F4" s="17"/>
      <c r="G4" s="17"/>
      <c r="H4" s="17"/>
      <c r="I4" s="17"/>
      <c r="J4" s="17"/>
      <c r="K4" s="17"/>
      <c r="L4" s="17"/>
      <c r="N4" s="19"/>
      <c r="O4" s="19"/>
      <c r="P4" s="19"/>
      <c r="R4" s="11">
        <v>45677</v>
      </c>
    </row>
    <row r="5" spans="1:18" ht="24.75" customHeight="1" x14ac:dyDescent="0.2">
      <c r="A5" s="15" t="str">
        <f t="array" ref="A5:A60">IF(B5:B60&lt;&gt;"","›","")</f>
        <v>›</v>
      </c>
      <c r="B5" s="20" t="s">
        <v>17</v>
      </c>
      <c r="C5" s="112" t="s">
        <v>18</v>
      </c>
      <c r="E5" s="124">
        <v>0.33333333333333331</v>
      </c>
      <c r="F5" s="21" t="s">
        <v>19</v>
      </c>
      <c r="G5" s="21"/>
      <c r="H5" s="21"/>
      <c r="I5" s="21"/>
      <c r="J5" s="21"/>
      <c r="K5" s="22"/>
      <c r="L5" s="22"/>
      <c r="N5" s="136">
        <f ca="1">TODAY()</f>
        <v>45933</v>
      </c>
      <c r="O5" s="137"/>
      <c r="P5" s="137"/>
      <c r="R5" s="11">
        <v>45684</v>
      </c>
    </row>
    <row r="6" spans="1:18" ht="24.75" customHeight="1" x14ac:dyDescent="0.2">
      <c r="A6" s="15" t="str">
        <v>›</v>
      </c>
      <c r="B6" s="20" t="s">
        <v>20</v>
      </c>
      <c r="C6" s="112" t="s">
        <v>21</v>
      </c>
      <c r="E6" s="125"/>
      <c r="F6" s="23" t="s">
        <v>22</v>
      </c>
      <c r="G6" s="23" t="s">
        <v>22</v>
      </c>
      <c r="H6" s="23" t="s">
        <v>22</v>
      </c>
      <c r="I6" s="23" t="s">
        <v>22</v>
      </c>
      <c r="J6" s="23" t="s">
        <v>22</v>
      </c>
      <c r="K6" s="23" t="s">
        <v>22</v>
      </c>
      <c r="L6" s="23" t="s">
        <v>22</v>
      </c>
      <c r="N6" s="138" t="str">
        <f ca="1">CHOOSE(RANDBETWEEN(1,10),
"Bonne journée d’enseignement !🌞",
"Belle journée avec vos élèves 👩‍🏫👨‍🏫",
"Souriez, vous transmettez du savoir 😃",
"Chaque jour est une nouvelle chance d’apprendre 📚✨",
"Enseigner, c’est semer des graines pour demain 🌱",
"Merci pour votre engagement auprès des élèves 💖",
"Vous faites la différence chaque jour 🌟",
"L’école est un lieu de découvertes, profitez-en 🔎",
"Vos élèves vous remercieront demain 🙏",
"La connaissance est un cadeau que vous partagez 🎁"
)
&amp;CHAR(10)</f>
        <v xml:space="preserve">Vous faites la différence chaque jour 🌟
</v>
      </c>
      <c r="O6" s="127"/>
      <c r="P6" s="127"/>
      <c r="R6" s="11">
        <v>45691</v>
      </c>
    </row>
    <row r="7" spans="1:18" ht="24.75" customHeight="1" x14ac:dyDescent="0.2">
      <c r="A7" s="15" t="str">
        <v>›</v>
      </c>
      <c r="B7" s="20" t="s">
        <v>23</v>
      </c>
      <c r="C7" s="112" t="s">
        <v>24</v>
      </c>
      <c r="E7" s="124">
        <v>0.36805555555555558</v>
      </c>
      <c r="F7" s="21"/>
      <c r="G7" s="21"/>
      <c r="H7" s="21"/>
      <c r="I7" s="21"/>
      <c r="J7" s="21"/>
      <c r="K7" s="22"/>
      <c r="L7" s="22"/>
      <c r="N7" s="127"/>
      <c r="O7" s="127"/>
      <c r="P7" s="127"/>
      <c r="R7" s="11">
        <v>45698</v>
      </c>
    </row>
    <row r="8" spans="1:18" ht="24.75" customHeight="1" x14ac:dyDescent="0.2">
      <c r="A8" s="15" t="str">
        <v>›</v>
      </c>
      <c r="B8" s="20" t="s">
        <v>25</v>
      </c>
      <c r="C8" s="112" t="s">
        <v>26</v>
      </c>
      <c r="E8" s="125"/>
      <c r="F8" s="23" t="s">
        <v>22</v>
      </c>
      <c r="G8" s="23" t="s">
        <v>22</v>
      </c>
      <c r="H8" s="23" t="s">
        <v>22</v>
      </c>
      <c r="I8" s="23" t="s">
        <v>22</v>
      </c>
      <c r="J8" s="23" t="s">
        <v>22</v>
      </c>
      <c r="K8" s="23" t="s">
        <v>22</v>
      </c>
      <c r="L8" s="23" t="s">
        <v>22</v>
      </c>
      <c r="N8" s="131" t="s">
        <v>27</v>
      </c>
      <c r="O8" s="127"/>
      <c r="P8" s="127"/>
      <c r="R8" s="11">
        <v>45705</v>
      </c>
    </row>
    <row r="9" spans="1:18" ht="24.75" customHeight="1" x14ac:dyDescent="0.2">
      <c r="A9" s="15" t="str">
        <v>›</v>
      </c>
      <c r="B9" s="20" t="s">
        <v>28</v>
      </c>
      <c r="C9" s="112" t="s">
        <v>29</v>
      </c>
      <c r="E9" s="124">
        <v>0.40277777777777779</v>
      </c>
      <c r="F9" s="21"/>
      <c r="G9" s="21"/>
      <c r="H9" s="21"/>
      <c r="I9" s="21"/>
      <c r="J9" s="21"/>
      <c r="K9" s="22"/>
      <c r="L9" s="22"/>
      <c r="N9" s="24">
        <f t="shared" ref="N9:N16" si="0">IF(ISBLANK(O9),"",COUNTA($O$9:O9))</f>
        <v>1</v>
      </c>
      <c r="O9" s="25" t="s">
        <v>30</v>
      </c>
      <c r="P9" s="26" t="s">
        <v>31</v>
      </c>
      <c r="R9" s="11">
        <v>45712</v>
      </c>
    </row>
    <row r="10" spans="1:18" ht="24.75" customHeight="1" x14ac:dyDescent="0.2">
      <c r="A10" s="15" t="str">
        <v>›</v>
      </c>
      <c r="B10" s="20" t="s">
        <v>32</v>
      </c>
      <c r="C10" s="112" t="s">
        <v>33</v>
      </c>
      <c r="E10" s="125"/>
      <c r="F10" s="23" t="s">
        <v>22</v>
      </c>
      <c r="G10" s="23" t="s">
        <v>22</v>
      </c>
      <c r="H10" s="23" t="s">
        <v>22</v>
      </c>
      <c r="I10" s="23" t="s">
        <v>22</v>
      </c>
      <c r="J10" s="23" t="s">
        <v>22</v>
      </c>
      <c r="K10" s="23" t="s">
        <v>22</v>
      </c>
      <c r="L10" s="23" t="s">
        <v>22</v>
      </c>
      <c r="N10" s="24" t="str">
        <f t="shared" si="0"/>
        <v/>
      </c>
      <c r="O10" s="27"/>
      <c r="P10" s="26"/>
      <c r="R10" s="11">
        <v>45719</v>
      </c>
    </row>
    <row r="11" spans="1:18" ht="24.75" customHeight="1" x14ac:dyDescent="0.2">
      <c r="A11" s="15" t="str">
        <v>›</v>
      </c>
      <c r="B11" s="20" t="s">
        <v>34</v>
      </c>
      <c r="C11" s="112" t="s">
        <v>35</v>
      </c>
      <c r="E11" s="124">
        <v>0.41666666666666669</v>
      </c>
      <c r="F11" s="21"/>
      <c r="G11" s="21"/>
      <c r="H11" s="21"/>
      <c r="I11" s="21"/>
      <c r="J11" s="21"/>
      <c r="K11" s="22"/>
      <c r="L11" s="22"/>
      <c r="N11" s="24" t="str">
        <f t="shared" si="0"/>
        <v/>
      </c>
      <c r="O11" s="27"/>
      <c r="P11" s="26"/>
      <c r="R11" s="11">
        <v>45726</v>
      </c>
    </row>
    <row r="12" spans="1:18" ht="24.75" customHeight="1" x14ac:dyDescent="0.2">
      <c r="A12" s="15" t="str">
        <v>›</v>
      </c>
      <c r="B12" s="20" t="s">
        <v>36</v>
      </c>
      <c r="C12" s="112" t="s">
        <v>37</v>
      </c>
      <c r="E12" s="125"/>
      <c r="F12" s="23" t="s">
        <v>22</v>
      </c>
      <c r="G12" s="23" t="s">
        <v>22</v>
      </c>
      <c r="H12" s="23" t="s">
        <v>22</v>
      </c>
      <c r="I12" s="23" t="s">
        <v>22</v>
      </c>
      <c r="J12" s="23" t="s">
        <v>22</v>
      </c>
      <c r="K12" s="23" t="s">
        <v>22</v>
      </c>
      <c r="L12" s="23" t="s">
        <v>22</v>
      </c>
      <c r="N12" s="24" t="str">
        <f t="shared" si="0"/>
        <v/>
      </c>
      <c r="O12" s="27"/>
      <c r="P12" s="26"/>
      <c r="R12" s="11">
        <v>45733</v>
      </c>
    </row>
    <row r="13" spans="1:18" ht="24.75" customHeight="1" x14ac:dyDescent="0.2">
      <c r="A13" s="15" t="str">
        <v>›</v>
      </c>
      <c r="B13" s="20" t="s">
        <v>38</v>
      </c>
      <c r="C13" s="112" t="s">
        <v>39</v>
      </c>
      <c r="E13" s="124">
        <v>0.4513888888888889</v>
      </c>
      <c r="F13" s="21"/>
      <c r="G13" s="21"/>
      <c r="H13" s="21"/>
      <c r="I13" s="21"/>
      <c r="J13" s="21"/>
      <c r="K13" s="22"/>
      <c r="L13" s="22"/>
      <c r="N13" s="24" t="str">
        <f t="shared" si="0"/>
        <v/>
      </c>
      <c r="O13" s="27"/>
      <c r="P13" s="26"/>
      <c r="R13" s="11">
        <v>45740</v>
      </c>
    </row>
    <row r="14" spans="1:18" ht="24.75" customHeight="1" x14ac:dyDescent="0.2">
      <c r="A14" s="15" t="str">
        <v>›</v>
      </c>
      <c r="B14" s="20" t="s">
        <v>40</v>
      </c>
      <c r="C14" s="112" t="s">
        <v>41</v>
      </c>
      <c r="E14" s="125"/>
      <c r="F14" s="23" t="s">
        <v>22</v>
      </c>
      <c r="G14" s="23" t="s">
        <v>22</v>
      </c>
      <c r="H14" s="23" t="s">
        <v>22</v>
      </c>
      <c r="I14" s="23" t="s">
        <v>22</v>
      </c>
      <c r="J14" s="23" t="s">
        <v>22</v>
      </c>
      <c r="K14" s="23" t="s">
        <v>22</v>
      </c>
      <c r="L14" s="23" t="s">
        <v>22</v>
      </c>
      <c r="N14" s="24" t="str">
        <f t="shared" si="0"/>
        <v/>
      </c>
      <c r="O14" s="27"/>
      <c r="P14" s="26"/>
      <c r="R14" s="11">
        <v>45747</v>
      </c>
    </row>
    <row r="15" spans="1:18" ht="24.75" customHeight="1" x14ac:dyDescent="0.2">
      <c r="A15" s="15" t="str">
        <v>›</v>
      </c>
      <c r="B15" s="20" t="s">
        <v>42</v>
      </c>
      <c r="C15" s="112" t="s">
        <v>43</v>
      </c>
      <c r="E15" s="124">
        <v>0.47916666666666669</v>
      </c>
      <c r="F15" s="21"/>
      <c r="G15" s="21"/>
      <c r="H15" s="21"/>
      <c r="I15" s="21"/>
      <c r="J15" s="21"/>
      <c r="K15" s="22"/>
      <c r="L15" s="22"/>
      <c r="N15" s="24" t="str">
        <f t="shared" si="0"/>
        <v/>
      </c>
      <c r="O15" s="27"/>
      <c r="P15" s="26"/>
      <c r="R15" s="11">
        <v>45754</v>
      </c>
    </row>
    <row r="16" spans="1:18" ht="24.75" customHeight="1" x14ac:dyDescent="0.2">
      <c r="A16" s="15" t="str">
        <v>›</v>
      </c>
      <c r="B16" s="20" t="s">
        <v>44</v>
      </c>
      <c r="C16" s="112" t="s">
        <v>45</v>
      </c>
      <c r="E16" s="125"/>
      <c r="F16" s="23" t="s">
        <v>22</v>
      </c>
      <c r="G16" s="23" t="s">
        <v>22</v>
      </c>
      <c r="H16" s="23" t="s">
        <v>22</v>
      </c>
      <c r="I16" s="23" t="s">
        <v>22</v>
      </c>
      <c r="J16" s="23" t="s">
        <v>22</v>
      </c>
      <c r="K16" s="23" t="s">
        <v>22</v>
      </c>
      <c r="L16" s="23" t="s">
        <v>22</v>
      </c>
      <c r="N16" s="24" t="str">
        <f t="shared" si="0"/>
        <v/>
      </c>
      <c r="O16" s="27"/>
      <c r="P16" s="26"/>
      <c r="R16" s="11">
        <v>45761</v>
      </c>
    </row>
    <row r="17" spans="1:18" ht="24.75" customHeight="1" x14ac:dyDescent="0.2">
      <c r="A17" s="15" t="str">
        <v>›</v>
      </c>
      <c r="B17" s="20" t="s">
        <v>46</v>
      </c>
      <c r="C17" s="112" t="s">
        <v>47</v>
      </c>
      <c r="E17" s="124">
        <v>0.57638888888888884</v>
      </c>
      <c r="F17" s="21"/>
      <c r="G17" s="21"/>
      <c r="H17" s="21"/>
      <c r="I17" s="21"/>
      <c r="J17" s="21"/>
      <c r="K17" s="22"/>
      <c r="L17" s="22"/>
      <c r="N17" s="28"/>
      <c r="O17" s="28"/>
      <c r="P17" s="28"/>
      <c r="R17" s="11">
        <v>45768</v>
      </c>
    </row>
    <row r="18" spans="1:18" ht="24.75" customHeight="1" x14ac:dyDescent="0.2">
      <c r="A18" s="15" t="str">
        <v>›</v>
      </c>
      <c r="B18" s="20" t="s">
        <v>48</v>
      </c>
      <c r="C18" s="112" t="s">
        <v>49</v>
      </c>
      <c r="E18" s="125"/>
      <c r="F18" s="23" t="s">
        <v>22</v>
      </c>
      <c r="G18" s="23" t="s">
        <v>22</v>
      </c>
      <c r="H18" s="23" t="s">
        <v>22</v>
      </c>
      <c r="I18" s="23" t="s">
        <v>22</v>
      </c>
      <c r="J18" s="23" t="s">
        <v>22</v>
      </c>
      <c r="K18" s="23" t="s">
        <v>22</v>
      </c>
      <c r="L18" s="23" t="s">
        <v>22</v>
      </c>
      <c r="N18" s="129" t="s">
        <v>50</v>
      </c>
      <c r="O18" s="127"/>
      <c r="P18" s="127"/>
      <c r="R18" s="11">
        <v>45775</v>
      </c>
    </row>
    <row r="19" spans="1:18" ht="24.75" customHeight="1" x14ac:dyDescent="0.2">
      <c r="A19" s="15" t="str">
        <v>›</v>
      </c>
      <c r="B19" s="20" t="s">
        <v>51</v>
      </c>
      <c r="C19" s="112" t="s">
        <v>52</v>
      </c>
      <c r="E19" s="124">
        <v>0.61111111111111116</v>
      </c>
      <c r="F19" s="21"/>
      <c r="G19" s="21"/>
      <c r="H19" s="21"/>
      <c r="I19" s="21"/>
      <c r="J19" s="21"/>
      <c r="K19" s="22"/>
      <c r="L19" s="22"/>
      <c r="N19" s="29">
        <f t="shared" ref="N19:N23" si="1">IF(ISBLANK(O19),"",COUNTA($O$19:O19))</f>
        <v>1</v>
      </c>
      <c r="O19" s="30" t="s">
        <v>53</v>
      </c>
      <c r="P19" s="26" t="s">
        <v>54</v>
      </c>
      <c r="R19" s="11">
        <v>45782</v>
      </c>
    </row>
    <row r="20" spans="1:18" ht="24.75" customHeight="1" x14ac:dyDescent="0.2">
      <c r="A20" s="15" t="str">
        <v>›</v>
      </c>
      <c r="B20" s="20" t="s">
        <v>55</v>
      </c>
      <c r="C20" s="112" t="s">
        <v>56</v>
      </c>
      <c r="E20" s="125"/>
      <c r="F20" s="23" t="s">
        <v>22</v>
      </c>
      <c r="G20" s="23" t="s">
        <v>22</v>
      </c>
      <c r="H20" s="23" t="s">
        <v>22</v>
      </c>
      <c r="I20" s="23" t="s">
        <v>22</v>
      </c>
      <c r="J20" s="23" t="s">
        <v>22</v>
      </c>
      <c r="K20" s="23" t="s">
        <v>22</v>
      </c>
      <c r="L20" s="23" t="s">
        <v>22</v>
      </c>
      <c r="N20" s="29" t="str">
        <f t="shared" si="1"/>
        <v/>
      </c>
      <c r="O20" s="31"/>
      <c r="P20" s="26"/>
      <c r="R20" s="11">
        <v>45789</v>
      </c>
    </row>
    <row r="21" spans="1:18" ht="24.75" customHeight="1" x14ac:dyDescent="0.2">
      <c r="A21" s="15" t="str">
        <v>›</v>
      </c>
      <c r="B21" s="20" t="s">
        <v>19</v>
      </c>
      <c r="C21" s="112" t="s">
        <v>56</v>
      </c>
      <c r="E21" s="124">
        <v>0.64583333333333337</v>
      </c>
      <c r="F21" s="21"/>
      <c r="G21" s="21"/>
      <c r="H21" s="21"/>
      <c r="I21" s="21"/>
      <c r="J21" s="21"/>
      <c r="K21" s="22"/>
      <c r="L21" s="22"/>
      <c r="N21" s="29" t="str">
        <f t="shared" si="1"/>
        <v/>
      </c>
      <c r="O21" s="31"/>
      <c r="P21" s="26"/>
      <c r="R21" s="11">
        <v>45796</v>
      </c>
    </row>
    <row r="22" spans="1:18" ht="24.75" customHeight="1" x14ac:dyDescent="0.2">
      <c r="A22" s="15" t="str">
        <v/>
      </c>
      <c r="B22" s="20"/>
      <c r="C22" s="112"/>
      <c r="E22" s="125"/>
      <c r="F22" s="23" t="s">
        <v>22</v>
      </c>
      <c r="G22" s="23" t="s">
        <v>22</v>
      </c>
      <c r="H22" s="23" t="s">
        <v>22</v>
      </c>
      <c r="I22" s="23" t="s">
        <v>22</v>
      </c>
      <c r="J22" s="23" t="s">
        <v>22</v>
      </c>
      <c r="K22" s="23" t="s">
        <v>22</v>
      </c>
      <c r="L22" s="23" t="s">
        <v>22</v>
      </c>
      <c r="N22" s="29" t="str">
        <f t="shared" si="1"/>
        <v/>
      </c>
      <c r="O22" s="31"/>
      <c r="P22" s="26"/>
      <c r="R22" s="11">
        <v>45803</v>
      </c>
    </row>
    <row r="23" spans="1:18" ht="24.75" customHeight="1" x14ac:dyDescent="0.2">
      <c r="A23" s="15" t="str">
        <v/>
      </c>
      <c r="B23" s="20"/>
      <c r="C23" s="112"/>
      <c r="E23" s="124"/>
      <c r="F23" s="21"/>
      <c r="G23" s="21"/>
      <c r="H23" s="21"/>
      <c r="I23" s="21"/>
      <c r="J23" s="21"/>
      <c r="K23" s="22"/>
      <c r="L23" s="22"/>
      <c r="N23" s="29" t="str">
        <f t="shared" si="1"/>
        <v/>
      </c>
      <c r="O23" s="31"/>
      <c r="P23" s="26"/>
      <c r="R23" s="11">
        <v>45810</v>
      </c>
    </row>
    <row r="24" spans="1:18" ht="24.75" customHeight="1" x14ac:dyDescent="0.2">
      <c r="A24" s="15" t="str">
        <v/>
      </c>
      <c r="B24" s="20"/>
      <c r="C24" s="112"/>
      <c r="E24" s="125"/>
      <c r="F24" s="23" t="s">
        <v>22</v>
      </c>
      <c r="G24" s="23" t="s">
        <v>22</v>
      </c>
      <c r="H24" s="23" t="s">
        <v>22</v>
      </c>
      <c r="I24" s="23" t="s">
        <v>22</v>
      </c>
      <c r="J24" s="23" t="s">
        <v>22</v>
      </c>
      <c r="K24" s="23" t="s">
        <v>22</v>
      </c>
      <c r="L24" s="23" t="s">
        <v>22</v>
      </c>
      <c r="N24" s="28"/>
      <c r="O24" s="28"/>
      <c r="P24" s="28"/>
      <c r="R24" s="11">
        <v>45817</v>
      </c>
    </row>
    <row r="25" spans="1:18" ht="24.75" customHeight="1" x14ac:dyDescent="0.2">
      <c r="A25" s="15" t="str">
        <v/>
      </c>
      <c r="B25" s="20"/>
      <c r="C25" s="112"/>
      <c r="E25" s="124"/>
      <c r="F25" s="21"/>
      <c r="G25" s="21"/>
      <c r="H25" s="21"/>
      <c r="I25" s="21"/>
      <c r="J25" s="21"/>
      <c r="K25" s="22"/>
      <c r="L25" s="22"/>
      <c r="R25" s="11">
        <v>45824</v>
      </c>
    </row>
    <row r="26" spans="1:18" ht="24.75" customHeight="1" x14ac:dyDescent="0.2">
      <c r="A26" s="15" t="str">
        <v/>
      </c>
      <c r="B26" s="20"/>
      <c r="C26" s="112"/>
      <c r="E26" s="125"/>
      <c r="F26" s="23" t="s">
        <v>22</v>
      </c>
      <c r="G26" s="23" t="s">
        <v>22</v>
      </c>
      <c r="H26" s="23" t="s">
        <v>22</v>
      </c>
      <c r="I26" s="23" t="s">
        <v>22</v>
      </c>
      <c r="J26" s="23" t="s">
        <v>22</v>
      </c>
      <c r="K26" s="23" t="s">
        <v>22</v>
      </c>
      <c r="L26" s="23" t="s">
        <v>22</v>
      </c>
      <c r="N26" s="32"/>
      <c r="O26" s="130" t="s">
        <v>57</v>
      </c>
      <c r="P26" s="127"/>
      <c r="R26" s="11">
        <v>45831</v>
      </c>
    </row>
    <row r="27" spans="1:18" ht="24.75" customHeight="1" x14ac:dyDescent="0.2">
      <c r="A27" s="15" t="str">
        <v/>
      </c>
      <c r="B27" s="20"/>
      <c r="C27" s="112"/>
      <c r="E27" s="124"/>
      <c r="F27" s="21"/>
      <c r="G27" s="21"/>
      <c r="H27" s="21"/>
      <c r="I27" s="21"/>
      <c r="J27" s="21"/>
      <c r="K27" s="22"/>
      <c r="L27" s="22"/>
      <c r="N27" s="32"/>
      <c r="O27" s="127"/>
      <c r="P27" s="127"/>
      <c r="R27" s="11">
        <v>45838</v>
      </c>
    </row>
    <row r="28" spans="1:18" ht="24.75" customHeight="1" x14ac:dyDescent="0.2">
      <c r="A28" s="15" t="str">
        <v/>
      </c>
      <c r="B28" s="20"/>
      <c r="C28" s="112"/>
      <c r="E28" s="125"/>
      <c r="F28" s="23" t="s">
        <v>22</v>
      </c>
      <c r="G28" s="23" t="s">
        <v>22</v>
      </c>
      <c r="H28" s="23" t="s">
        <v>22</v>
      </c>
      <c r="I28" s="23" t="s">
        <v>22</v>
      </c>
      <c r="J28" s="23" t="s">
        <v>22</v>
      </c>
      <c r="K28" s="23" t="s">
        <v>22</v>
      </c>
      <c r="L28" s="23" t="s">
        <v>22</v>
      </c>
      <c r="N28" s="32"/>
      <c r="O28" s="127"/>
      <c r="P28" s="127"/>
      <c r="R28" s="11">
        <v>45845</v>
      </c>
    </row>
    <row r="29" spans="1:18" ht="24.75" customHeight="1" x14ac:dyDescent="0.2">
      <c r="A29" s="15" t="str">
        <v/>
      </c>
      <c r="B29" s="20"/>
      <c r="C29" s="112"/>
      <c r="E29" s="124"/>
      <c r="F29" s="21"/>
      <c r="G29" s="21"/>
      <c r="H29" s="21"/>
      <c r="I29" s="21"/>
      <c r="J29" s="21"/>
      <c r="K29" s="22"/>
      <c r="L29" s="22"/>
      <c r="N29" s="32"/>
      <c r="O29" s="127"/>
      <c r="P29" s="127"/>
      <c r="R29" s="11">
        <v>45852</v>
      </c>
    </row>
    <row r="30" spans="1:18" ht="24.75" customHeight="1" x14ac:dyDescent="0.2">
      <c r="A30" s="15" t="str">
        <v/>
      </c>
      <c r="B30" s="20"/>
      <c r="C30" s="112"/>
      <c r="E30" s="125"/>
      <c r="F30" s="23" t="s">
        <v>22</v>
      </c>
      <c r="G30" s="23" t="s">
        <v>22</v>
      </c>
      <c r="H30" s="23" t="s">
        <v>22</v>
      </c>
      <c r="I30" s="23" t="s">
        <v>22</v>
      </c>
      <c r="J30" s="23" t="s">
        <v>22</v>
      </c>
      <c r="K30" s="23" t="s">
        <v>22</v>
      </c>
      <c r="L30" s="23" t="s">
        <v>22</v>
      </c>
      <c r="N30" s="32"/>
      <c r="O30" s="127"/>
      <c r="P30" s="127"/>
      <c r="R30" s="11">
        <v>45859</v>
      </c>
    </row>
    <row r="31" spans="1:18" ht="24.75" customHeight="1" x14ac:dyDescent="0.2">
      <c r="A31" s="15" t="str">
        <v/>
      </c>
      <c r="B31" s="20"/>
      <c r="C31" s="112"/>
      <c r="E31" s="124"/>
      <c r="F31" s="21"/>
      <c r="G31" s="21"/>
      <c r="H31" s="21"/>
      <c r="I31" s="21"/>
      <c r="J31" s="21"/>
      <c r="K31" s="22"/>
      <c r="L31" s="22"/>
      <c r="N31" s="32"/>
      <c r="O31" s="127"/>
      <c r="P31" s="127"/>
      <c r="R31" s="11">
        <v>45866</v>
      </c>
    </row>
    <row r="32" spans="1:18" ht="24.75" customHeight="1" x14ac:dyDescent="0.2">
      <c r="A32" s="15" t="str">
        <v/>
      </c>
      <c r="B32" s="20"/>
      <c r="C32" s="112"/>
      <c r="E32" s="125"/>
      <c r="F32" s="23" t="s">
        <v>22</v>
      </c>
      <c r="G32" s="23" t="s">
        <v>22</v>
      </c>
      <c r="H32" s="23" t="s">
        <v>22</v>
      </c>
      <c r="I32" s="23" t="s">
        <v>22</v>
      </c>
      <c r="J32" s="23" t="s">
        <v>22</v>
      </c>
      <c r="K32" s="23" t="s">
        <v>22</v>
      </c>
      <c r="L32" s="23" t="s">
        <v>22</v>
      </c>
      <c r="N32" s="32"/>
      <c r="O32" s="127"/>
      <c r="P32" s="127"/>
      <c r="R32" s="11">
        <v>45873</v>
      </c>
    </row>
    <row r="33" spans="1:18" ht="24.75" customHeight="1" x14ac:dyDescent="0.2">
      <c r="A33" s="15" t="str">
        <v/>
      </c>
      <c r="B33" s="20"/>
      <c r="C33" s="112"/>
      <c r="E33" s="124"/>
      <c r="F33" s="21"/>
      <c r="G33" s="21"/>
      <c r="H33" s="21"/>
      <c r="I33" s="21"/>
      <c r="J33" s="21"/>
      <c r="K33" s="22"/>
      <c r="L33" s="22"/>
      <c r="N33" s="32"/>
      <c r="O33" s="127"/>
      <c r="P33" s="127"/>
      <c r="R33" s="11">
        <v>45880</v>
      </c>
    </row>
    <row r="34" spans="1:18" ht="24.75" customHeight="1" x14ac:dyDescent="0.2">
      <c r="A34" s="15" t="str">
        <v/>
      </c>
      <c r="B34" s="20"/>
      <c r="C34" s="112"/>
      <c r="E34" s="125"/>
      <c r="F34" s="23" t="s">
        <v>22</v>
      </c>
      <c r="G34" s="23" t="s">
        <v>22</v>
      </c>
      <c r="H34" s="23" t="s">
        <v>22</v>
      </c>
      <c r="I34" s="23" t="s">
        <v>22</v>
      </c>
      <c r="J34" s="23" t="s">
        <v>22</v>
      </c>
      <c r="K34" s="23" t="s">
        <v>22</v>
      </c>
      <c r="L34" s="23" t="s">
        <v>22</v>
      </c>
      <c r="N34" s="32"/>
      <c r="O34" s="127"/>
      <c r="P34" s="127"/>
      <c r="R34" s="11">
        <v>45887</v>
      </c>
    </row>
    <row r="35" spans="1:18" ht="24.75" customHeight="1" x14ac:dyDescent="0.2">
      <c r="A35" s="15" t="str">
        <v/>
      </c>
      <c r="B35" s="20"/>
      <c r="C35" s="112"/>
      <c r="E35" s="124"/>
      <c r="F35" s="21"/>
      <c r="G35" s="21"/>
      <c r="H35" s="21"/>
      <c r="I35" s="21"/>
      <c r="J35" s="21"/>
      <c r="K35" s="22"/>
      <c r="L35" s="22"/>
      <c r="N35" s="32"/>
      <c r="O35" s="127"/>
      <c r="P35" s="127"/>
      <c r="R35" s="11">
        <v>45894</v>
      </c>
    </row>
    <row r="36" spans="1:18" ht="24.75" customHeight="1" x14ac:dyDescent="0.2">
      <c r="A36" s="15" t="str">
        <v/>
      </c>
      <c r="B36" s="20"/>
      <c r="C36" s="112"/>
      <c r="E36" s="125"/>
      <c r="F36" s="23" t="s">
        <v>22</v>
      </c>
      <c r="G36" s="23" t="s">
        <v>22</v>
      </c>
      <c r="H36" s="23" t="s">
        <v>22</v>
      </c>
      <c r="I36" s="23" t="s">
        <v>22</v>
      </c>
      <c r="J36" s="23" t="s">
        <v>22</v>
      </c>
      <c r="K36" s="23" t="s">
        <v>22</v>
      </c>
      <c r="L36" s="23" t="s">
        <v>22</v>
      </c>
      <c r="N36" s="32"/>
      <c r="O36" s="127"/>
      <c r="P36" s="127"/>
      <c r="R36" s="11">
        <v>45901</v>
      </c>
    </row>
    <row r="37" spans="1:18" ht="24.75" customHeight="1" x14ac:dyDescent="0.2">
      <c r="A37" s="15" t="str">
        <v/>
      </c>
      <c r="B37" s="20"/>
      <c r="C37" s="112"/>
      <c r="E37" s="124"/>
      <c r="F37" s="21"/>
      <c r="G37" s="21"/>
      <c r="H37" s="21"/>
      <c r="I37" s="21"/>
      <c r="J37" s="21"/>
      <c r="K37" s="22"/>
      <c r="L37" s="22"/>
      <c r="R37" s="11">
        <v>45908</v>
      </c>
    </row>
    <row r="38" spans="1:18" ht="24.75" customHeight="1" x14ac:dyDescent="0.2">
      <c r="A38" s="15" t="str">
        <v/>
      </c>
      <c r="B38" s="20"/>
      <c r="C38" s="112"/>
      <c r="E38" s="125"/>
      <c r="F38" s="23" t="s">
        <v>22</v>
      </c>
      <c r="G38" s="23" t="s">
        <v>22</v>
      </c>
      <c r="H38" s="23" t="s">
        <v>22</v>
      </c>
      <c r="I38" s="23" t="s">
        <v>22</v>
      </c>
      <c r="J38" s="23" t="s">
        <v>22</v>
      </c>
      <c r="K38" s="23" t="s">
        <v>22</v>
      </c>
      <c r="L38" s="23" t="s">
        <v>22</v>
      </c>
      <c r="R38" s="11">
        <v>45915</v>
      </c>
    </row>
    <row r="39" spans="1:18" ht="24.75" customHeight="1" x14ac:dyDescent="0.2">
      <c r="A39" s="15" t="str">
        <v/>
      </c>
      <c r="B39" s="20"/>
      <c r="C39" s="112"/>
      <c r="E39" s="124"/>
      <c r="F39" s="21"/>
      <c r="G39" s="21"/>
      <c r="H39" s="21"/>
      <c r="I39" s="21"/>
      <c r="J39" s="21"/>
      <c r="K39" s="22"/>
      <c r="L39" s="22"/>
      <c r="N39" s="33"/>
      <c r="O39" s="126" t="s">
        <v>58</v>
      </c>
      <c r="P39" s="127"/>
      <c r="R39" s="11">
        <v>45922</v>
      </c>
    </row>
    <row r="40" spans="1:18" ht="24.75" customHeight="1" x14ac:dyDescent="0.2">
      <c r="A40" s="15" t="str">
        <v/>
      </c>
      <c r="B40" s="20"/>
      <c r="C40" s="112"/>
      <c r="E40" s="125"/>
      <c r="F40" s="23" t="s">
        <v>22</v>
      </c>
      <c r="G40" s="23" t="s">
        <v>22</v>
      </c>
      <c r="H40" s="23" t="s">
        <v>22</v>
      </c>
      <c r="I40" s="23" t="s">
        <v>22</v>
      </c>
      <c r="J40" s="23" t="s">
        <v>22</v>
      </c>
      <c r="K40" s="23" t="s">
        <v>22</v>
      </c>
      <c r="L40" s="23" t="s">
        <v>22</v>
      </c>
      <c r="N40" s="33"/>
      <c r="O40" s="127"/>
      <c r="P40" s="127"/>
      <c r="R40" s="11">
        <v>45929</v>
      </c>
    </row>
    <row r="41" spans="1:18" ht="24.75" customHeight="1" x14ac:dyDescent="0.2">
      <c r="A41" s="15" t="str">
        <v/>
      </c>
      <c r="B41" s="20"/>
      <c r="C41" s="112"/>
      <c r="E41" s="124"/>
      <c r="F41" s="21"/>
      <c r="G41" s="21"/>
      <c r="H41" s="21"/>
      <c r="I41" s="21"/>
      <c r="J41" s="21"/>
      <c r="K41" s="22"/>
      <c r="L41" s="22"/>
      <c r="N41" s="33"/>
      <c r="O41" s="127"/>
      <c r="P41" s="127"/>
      <c r="R41" s="11">
        <v>45936</v>
      </c>
    </row>
    <row r="42" spans="1:18" ht="24.75" customHeight="1" x14ac:dyDescent="0.2">
      <c r="A42" s="15" t="str">
        <v/>
      </c>
      <c r="B42" s="20"/>
      <c r="C42" s="112"/>
      <c r="E42" s="125"/>
      <c r="F42" s="23" t="s">
        <v>22</v>
      </c>
      <c r="G42" s="23" t="s">
        <v>22</v>
      </c>
      <c r="H42" s="23" t="s">
        <v>22</v>
      </c>
      <c r="I42" s="23" t="s">
        <v>22</v>
      </c>
      <c r="J42" s="23" t="s">
        <v>22</v>
      </c>
      <c r="K42" s="23" t="s">
        <v>22</v>
      </c>
      <c r="L42" s="23" t="s">
        <v>22</v>
      </c>
      <c r="N42" s="33"/>
      <c r="O42" s="127"/>
      <c r="P42" s="127"/>
      <c r="R42" s="11">
        <v>45943</v>
      </c>
    </row>
    <row r="43" spans="1:18" ht="24.75" customHeight="1" x14ac:dyDescent="0.2">
      <c r="A43" s="15" t="str">
        <v/>
      </c>
      <c r="B43" s="20"/>
      <c r="C43" s="112"/>
      <c r="E43" s="124"/>
      <c r="F43" s="21"/>
      <c r="G43" s="21"/>
      <c r="H43" s="21"/>
      <c r="I43" s="21"/>
      <c r="J43" s="21"/>
      <c r="K43" s="22"/>
      <c r="L43" s="22"/>
      <c r="N43" s="33"/>
      <c r="O43" s="127"/>
      <c r="P43" s="127"/>
      <c r="R43" s="11">
        <v>45950</v>
      </c>
    </row>
    <row r="44" spans="1:18" ht="24.75" customHeight="1" x14ac:dyDescent="0.2">
      <c r="A44" s="15" t="str">
        <v/>
      </c>
      <c r="B44" s="20"/>
      <c r="C44" s="112"/>
      <c r="E44" s="125"/>
      <c r="F44" s="23" t="s">
        <v>22</v>
      </c>
      <c r="G44" s="23" t="s">
        <v>22</v>
      </c>
      <c r="H44" s="23" t="s">
        <v>22</v>
      </c>
      <c r="I44" s="23" t="s">
        <v>22</v>
      </c>
      <c r="J44" s="23" t="s">
        <v>22</v>
      </c>
      <c r="K44" s="23" t="s">
        <v>22</v>
      </c>
      <c r="L44" s="23" t="s">
        <v>22</v>
      </c>
      <c r="N44" s="33"/>
      <c r="O44" s="127"/>
      <c r="P44" s="127"/>
      <c r="R44" s="11">
        <v>45957</v>
      </c>
    </row>
    <row r="45" spans="1:18" ht="24.75" customHeight="1" x14ac:dyDescent="0.2">
      <c r="A45" s="15" t="str">
        <v/>
      </c>
      <c r="B45" s="20"/>
      <c r="C45" s="112"/>
      <c r="E45" s="124"/>
      <c r="F45" s="21"/>
      <c r="G45" s="21"/>
      <c r="H45" s="21"/>
      <c r="I45" s="21"/>
      <c r="J45" s="21"/>
      <c r="K45" s="22"/>
      <c r="L45" s="22"/>
      <c r="N45" s="33"/>
      <c r="O45" s="127"/>
      <c r="P45" s="127"/>
      <c r="R45" s="11">
        <v>45964</v>
      </c>
    </row>
    <row r="46" spans="1:18" ht="24.75" customHeight="1" x14ac:dyDescent="0.2">
      <c r="A46" s="15" t="str">
        <v/>
      </c>
      <c r="B46" s="20"/>
      <c r="C46" s="112"/>
      <c r="E46" s="125"/>
      <c r="F46" s="23" t="s">
        <v>22</v>
      </c>
      <c r="G46" s="23" t="s">
        <v>22</v>
      </c>
      <c r="H46" s="23" t="s">
        <v>22</v>
      </c>
      <c r="I46" s="23" t="s">
        <v>22</v>
      </c>
      <c r="J46" s="23" t="s">
        <v>22</v>
      </c>
      <c r="K46" s="23" t="s">
        <v>22</v>
      </c>
      <c r="L46" s="23" t="s">
        <v>22</v>
      </c>
      <c r="N46" s="33"/>
      <c r="O46" s="127"/>
      <c r="P46" s="127"/>
      <c r="R46" s="11">
        <v>45971</v>
      </c>
    </row>
    <row r="47" spans="1:18" ht="24.75" customHeight="1" x14ac:dyDescent="0.2">
      <c r="A47" s="15" t="str">
        <v/>
      </c>
      <c r="B47" s="20"/>
      <c r="C47" s="112"/>
      <c r="E47" s="124"/>
      <c r="F47" s="21"/>
      <c r="G47" s="21"/>
      <c r="H47" s="21"/>
      <c r="I47" s="21"/>
      <c r="J47" s="21"/>
      <c r="K47" s="22"/>
      <c r="L47" s="22"/>
      <c r="N47" s="33"/>
      <c r="O47" s="127"/>
      <c r="P47" s="127"/>
      <c r="R47" s="11">
        <v>45978</v>
      </c>
    </row>
    <row r="48" spans="1:18" ht="24.75" customHeight="1" x14ac:dyDescent="0.2">
      <c r="A48" s="15" t="str">
        <v/>
      </c>
      <c r="B48" s="20"/>
      <c r="C48" s="112"/>
      <c r="E48" s="125"/>
      <c r="F48" s="23" t="s">
        <v>22</v>
      </c>
      <c r="G48" s="23" t="s">
        <v>22</v>
      </c>
      <c r="H48" s="23" t="s">
        <v>22</v>
      </c>
      <c r="I48" s="23" t="s">
        <v>22</v>
      </c>
      <c r="J48" s="23" t="s">
        <v>22</v>
      </c>
      <c r="K48" s="23" t="s">
        <v>22</v>
      </c>
      <c r="L48" s="23" t="s">
        <v>22</v>
      </c>
      <c r="R48" s="11">
        <v>45985</v>
      </c>
    </row>
    <row r="49" spans="1:18" ht="24.75" customHeight="1" x14ac:dyDescent="0.2">
      <c r="A49" s="15" t="str">
        <v/>
      </c>
      <c r="B49" s="20"/>
      <c r="C49" s="112"/>
      <c r="E49" s="124"/>
      <c r="F49" s="21"/>
      <c r="G49" s="21"/>
      <c r="H49" s="21"/>
      <c r="I49" s="21"/>
      <c r="J49" s="21"/>
      <c r="K49" s="22"/>
      <c r="L49" s="22"/>
      <c r="R49" s="11">
        <v>45992</v>
      </c>
    </row>
    <row r="50" spans="1:18" ht="24.75" customHeight="1" x14ac:dyDescent="0.2">
      <c r="A50" s="15" t="str">
        <v/>
      </c>
      <c r="B50" s="20"/>
      <c r="C50" s="112"/>
      <c r="E50" s="125"/>
      <c r="F50" s="23" t="s">
        <v>22</v>
      </c>
      <c r="G50" s="23" t="s">
        <v>22</v>
      </c>
      <c r="H50" s="23" t="s">
        <v>22</v>
      </c>
      <c r="I50" s="23" t="s">
        <v>22</v>
      </c>
      <c r="J50" s="23" t="s">
        <v>22</v>
      </c>
      <c r="K50" s="23" t="s">
        <v>22</v>
      </c>
      <c r="L50" s="23" t="s">
        <v>22</v>
      </c>
      <c r="N50" s="33"/>
      <c r="O50" s="126" t="s">
        <v>59</v>
      </c>
      <c r="P50" s="127"/>
      <c r="R50" s="11">
        <v>45999</v>
      </c>
    </row>
    <row r="51" spans="1:18" ht="24.75" customHeight="1" x14ac:dyDescent="0.2">
      <c r="A51" s="15" t="str">
        <v/>
      </c>
      <c r="B51" s="20"/>
      <c r="C51" s="112"/>
      <c r="E51" s="124"/>
      <c r="F51" s="21"/>
      <c r="G51" s="21"/>
      <c r="H51" s="21"/>
      <c r="I51" s="21"/>
      <c r="J51" s="21"/>
      <c r="K51" s="22"/>
      <c r="L51" s="22"/>
      <c r="N51" s="33"/>
      <c r="O51" s="127"/>
      <c r="P51" s="127"/>
      <c r="R51" s="11">
        <v>46006</v>
      </c>
    </row>
    <row r="52" spans="1:18" ht="24.75" customHeight="1" x14ac:dyDescent="0.2">
      <c r="A52" s="15" t="str">
        <v/>
      </c>
      <c r="B52" s="20"/>
      <c r="C52" s="112"/>
      <c r="E52" s="125"/>
      <c r="F52" s="23" t="s">
        <v>22</v>
      </c>
      <c r="G52" s="23" t="s">
        <v>22</v>
      </c>
      <c r="H52" s="23" t="s">
        <v>22</v>
      </c>
      <c r="I52" s="23" t="s">
        <v>22</v>
      </c>
      <c r="J52" s="23" t="s">
        <v>22</v>
      </c>
      <c r="K52" s="23" t="s">
        <v>22</v>
      </c>
      <c r="L52" s="23" t="s">
        <v>22</v>
      </c>
      <c r="N52" s="33"/>
      <c r="O52" s="127"/>
      <c r="P52" s="127"/>
      <c r="R52" s="11">
        <v>46013</v>
      </c>
    </row>
    <row r="53" spans="1:18" ht="24.75" customHeight="1" x14ac:dyDescent="0.2">
      <c r="A53" s="15" t="str">
        <v/>
      </c>
      <c r="B53" s="20"/>
      <c r="C53" s="112"/>
      <c r="E53" s="124"/>
      <c r="F53" s="21"/>
      <c r="G53" s="21"/>
      <c r="H53" s="21"/>
      <c r="I53" s="21"/>
      <c r="J53" s="21"/>
      <c r="K53" s="22"/>
      <c r="L53" s="22"/>
      <c r="N53" s="33"/>
      <c r="O53" s="127"/>
      <c r="P53" s="127"/>
      <c r="R53" s="11">
        <v>46020</v>
      </c>
    </row>
    <row r="54" spans="1:18" ht="24.75" customHeight="1" x14ac:dyDescent="0.2">
      <c r="A54" s="15" t="str">
        <v/>
      </c>
      <c r="B54" s="20"/>
      <c r="C54" s="112"/>
      <c r="E54" s="125"/>
      <c r="F54" s="23" t="s">
        <v>22</v>
      </c>
      <c r="G54" s="23" t="s">
        <v>22</v>
      </c>
      <c r="H54" s="23" t="s">
        <v>22</v>
      </c>
      <c r="I54" s="23" t="s">
        <v>22</v>
      </c>
      <c r="J54" s="23" t="s">
        <v>22</v>
      </c>
      <c r="K54" s="23" t="s">
        <v>22</v>
      </c>
      <c r="L54" s="23" t="s">
        <v>22</v>
      </c>
      <c r="N54" s="33"/>
      <c r="O54" s="127"/>
      <c r="P54" s="127"/>
      <c r="R54" s="11"/>
    </row>
    <row r="55" spans="1:18" ht="24.75" customHeight="1" x14ac:dyDescent="0.2">
      <c r="A55" s="15" t="str">
        <v/>
      </c>
      <c r="B55" s="20"/>
      <c r="C55" s="112"/>
      <c r="E55" s="124"/>
      <c r="F55" s="21"/>
      <c r="G55" s="21"/>
      <c r="H55" s="21"/>
      <c r="I55" s="21"/>
      <c r="J55" s="21"/>
      <c r="K55" s="22"/>
      <c r="L55" s="22"/>
      <c r="R55" s="11"/>
    </row>
    <row r="56" spans="1:18" ht="24.75" customHeight="1" x14ac:dyDescent="0.2">
      <c r="A56" s="15" t="str">
        <v/>
      </c>
      <c r="B56" s="20"/>
      <c r="C56" s="112"/>
      <c r="E56" s="125"/>
      <c r="F56" s="23" t="s">
        <v>22</v>
      </c>
      <c r="G56" s="23" t="s">
        <v>22</v>
      </c>
      <c r="H56" s="23" t="s">
        <v>22</v>
      </c>
      <c r="I56" s="23" t="s">
        <v>22</v>
      </c>
      <c r="J56" s="23" t="s">
        <v>22</v>
      </c>
      <c r="K56" s="23" t="s">
        <v>22</v>
      </c>
      <c r="L56" s="23" t="s">
        <v>22</v>
      </c>
      <c r="R56" s="11"/>
    </row>
    <row r="57" spans="1:18" ht="24.75" customHeight="1" x14ac:dyDescent="0.2">
      <c r="A57" s="15" t="str">
        <v/>
      </c>
      <c r="B57" s="20"/>
      <c r="C57" s="112"/>
      <c r="E57" s="124"/>
      <c r="F57" s="21"/>
      <c r="G57" s="21"/>
      <c r="H57" s="21"/>
      <c r="I57" s="21"/>
      <c r="J57" s="21"/>
      <c r="K57" s="22"/>
      <c r="L57" s="22"/>
      <c r="N57" s="1"/>
      <c r="O57" s="1"/>
      <c r="P57" s="34"/>
      <c r="R57" s="11"/>
    </row>
    <row r="58" spans="1:18" ht="24.75" customHeight="1" x14ac:dyDescent="0.2">
      <c r="A58" s="15" t="str">
        <v/>
      </c>
      <c r="B58" s="20"/>
      <c r="C58" s="112"/>
      <c r="E58" s="125"/>
      <c r="F58" s="23" t="s">
        <v>22</v>
      </c>
      <c r="G58" s="23" t="s">
        <v>22</v>
      </c>
      <c r="H58" s="23" t="s">
        <v>22</v>
      </c>
      <c r="I58" s="23" t="s">
        <v>22</v>
      </c>
      <c r="J58" s="23" t="s">
        <v>22</v>
      </c>
      <c r="K58" s="23" t="s">
        <v>22</v>
      </c>
      <c r="L58" s="23" t="s">
        <v>22</v>
      </c>
      <c r="N58" s="35"/>
      <c r="O58" s="128" t="s">
        <v>60</v>
      </c>
      <c r="P58" s="127"/>
      <c r="Q58" s="1"/>
      <c r="R58" s="11"/>
    </row>
    <row r="59" spans="1:18" ht="24.75" customHeight="1" x14ac:dyDescent="0.2">
      <c r="A59" s="15" t="str">
        <v/>
      </c>
      <c r="B59" s="20"/>
      <c r="C59" s="112"/>
      <c r="E59" s="124"/>
      <c r="F59" s="21"/>
      <c r="G59" s="21"/>
      <c r="H59" s="21"/>
      <c r="I59" s="21"/>
      <c r="J59" s="21"/>
      <c r="K59" s="22"/>
      <c r="L59" s="22"/>
      <c r="N59" s="35"/>
      <c r="O59" s="36" t="s">
        <v>61</v>
      </c>
      <c r="P59" s="37" t="s">
        <v>62</v>
      </c>
      <c r="R59" s="11"/>
    </row>
    <row r="60" spans="1:18" ht="24.75" customHeight="1" x14ac:dyDescent="0.2">
      <c r="A60" s="15" t="str">
        <v/>
      </c>
      <c r="B60" s="20"/>
      <c r="C60" s="112"/>
      <c r="E60" s="125"/>
      <c r="F60" s="23" t="s">
        <v>22</v>
      </c>
      <c r="G60" s="23" t="s">
        <v>22</v>
      </c>
      <c r="H60" s="23" t="s">
        <v>22</v>
      </c>
      <c r="I60" s="23" t="s">
        <v>22</v>
      </c>
      <c r="J60" s="23" t="s">
        <v>22</v>
      </c>
      <c r="K60" s="23" t="s">
        <v>22</v>
      </c>
      <c r="L60" s="23" t="s">
        <v>22</v>
      </c>
      <c r="N60" s="35"/>
      <c r="O60" s="38"/>
      <c r="P60" s="39" t="s">
        <v>63</v>
      </c>
      <c r="R60" s="11"/>
    </row>
  </sheetData>
  <sheetProtection sheet="1" objects="1" scenarios="1"/>
  <protectedRanges>
    <protectedRange sqref="H2:I2 J2 B5:C60 E5:J60 O9:P16 O19:P23" name="Édition"/>
  </protectedRanges>
  <mergeCells count="39">
    <mergeCell ref="B2:C2"/>
    <mergeCell ref="H2:I2"/>
    <mergeCell ref="O3:P3"/>
    <mergeCell ref="E5:E6"/>
    <mergeCell ref="N5:P5"/>
    <mergeCell ref="N6:P7"/>
    <mergeCell ref="N8:P8"/>
    <mergeCell ref="E7:E8"/>
    <mergeCell ref="E9:E10"/>
    <mergeCell ref="E11:E12"/>
    <mergeCell ref="E13:E14"/>
    <mergeCell ref="E15:E16"/>
    <mergeCell ref="E17:E18"/>
    <mergeCell ref="N18:P18"/>
    <mergeCell ref="O26:P36"/>
    <mergeCell ref="O39:P47"/>
    <mergeCell ref="O50:P54"/>
    <mergeCell ref="O58:P58"/>
    <mergeCell ref="E19:E20"/>
    <mergeCell ref="E21:E22"/>
    <mergeCell ref="E23:E24"/>
    <mergeCell ref="E25:E26"/>
    <mergeCell ref="E27:E28"/>
    <mergeCell ref="E29:E30"/>
    <mergeCell ref="E35:E36"/>
    <mergeCell ref="E47:E48"/>
    <mergeCell ref="E49:E50"/>
    <mergeCell ref="E51:E52"/>
    <mergeCell ref="E53:E54"/>
    <mergeCell ref="E55:E56"/>
    <mergeCell ref="E57:E58"/>
    <mergeCell ref="E59:E60"/>
    <mergeCell ref="E31:E32"/>
    <mergeCell ref="E33:E34"/>
    <mergeCell ref="E37:E38"/>
    <mergeCell ref="E39:E40"/>
    <mergeCell ref="E41:E42"/>
    <mergeCell ref="E43:E44"/>
    <mergeCell ref="E45:E46"/>
  </mergeCells>
  <conditionalFormatting sqref="C5:C60">
    <cfRule type="expression" dxfId="447" priority="44">
      <formula>$C5="Brun sable"</formula>
    </cfRule>
    <cfRule type="expression" dxfId="446" priority="32">
      <formula>$C5="Indigo"</formula>
    </cfRule>
    <cfRule type="expression" dxfId="445" priority="27">
      <formula>$C5="Rouge"</formula>
    </cfRule>
    <cfRule type="expression" dxfId="444" priority="28">
      <formula>$C5="Rose clair"</formula>
    </cfRule>
    <cfRule type="expression" dxfId="443" priority="29">
      <formula>$C5="Rose foncé"</formula>
    </cfRule>
    <cfRule type="expression" dxfId="442" priority="30">
      <formula>$C5="Violet"</formula>
    </cfRule>
    <cfRule type="expression" dxfId="441" priority="31">
      <formula>$C5="Lavande"</formula>
    </cfRule>
    <cfRule type="expression" dxfId="440" priority="33">
      <formula>$C5="Bleu"</formula>
    </cfRule>
    <cfRule type="expression" dxfId="439" priority="34">
      <formula>$C5="Bleu ciel"</formula>
    </cfRule>
    <cfRule type="expression" dxfId="438" priority="35">
      <formula>$C5="Azurin"</formula>
    </cfRule>
    <cfRule type="expression" dxfId="437" priority="36">
      <formula>$C5="Turquoise"</formula>
    </cfRule>
    <cfRule type="expression" dxfId="436" priority="37">
      <formula>$C5="Vert"</formula>
    </cfRule>
    <cfRule type="expression" dxfId="435" priority="38">
      <formula>$C5="Vert clair"</formula>
    </cfRule>
    <cfRule type="expression" dxfId="434" priority="39">
      <formula>$C5="Lime"</formula>
    </cfRule>
    <cfRule type="expression" dxfId="433" priority="40">
      <formula>$C5="Jaune"</formula>
    </cfRule>
    <cfRule type="expression" dxfId="432" priority="41">
      <formula>$C5="Orange clair"</formula>
    </cfRule>
    <cfRule type="expression" dxfId="431" priority="42">
      <formula>$C5="Orange"</formula>
    </cfRule>
    <cfRule type="expression" dxfId="430" priority="43">
      <formula>$C5="Orange foncé"</formula>
    </cfRule>
    <cfRule type="expression" dxfId="429" priority="45">
      <formula>$C5="Brun"</formula>
    </cfRule>
    <cfRule type="expression" dxfId="428" priority="46">
      <formula>$C5="Gris clair"</formula>
    </cfRule>
    <cfRule type="expression" dxfId="427" priority="47">
      <formula>$C5="Gris"</formula>
    </cfRule>
    <cfRule type="expression" dxfId="426" priority="48">
      <formula>$C5="Bleu gris"</formula>
    </cfRule>
    <cfRule type="expression" dxfId="425" priority="49">
      <formula>$C5="Noir"</formula>
    </cfRule>
    <cfRule type="expression" dxfId="424" priority="50">
      <formula>$C5="Blanc"</formula>
    </cfRule>
  </conditionalFormatting>
  <conditionalFormatting sqref="F5:L60">
    <cfRule type="expression" dxfId="423" priority="25">
      <formula>ISBLANK(INDIRECT("E"&amp;IF(MOD(ROW(),2)=0,ROW()-1,ROW())))</formula>
    </cfRule>
    <cfRule type="expression" dxfId="422" priority="7">
      <formula>COUNTIFS(    $B$5:$B$60,    INDIRECT(ADDRESS(ROW()-MOD(ROW()-5,2),COLUMN())),    $C$5:$C$60,    "Bleu" )&gt;0</formula>
    </cfRule>
    <cfRule type="expression" dxfId="421" priority="1">
      <formula>COUNTIFS(    $B$5:$B$60,    INDIRECT(ADDRESS(ROW()-MOD(ROW()-5,2),COLUMN())),    $C$5:$C$60,    "Rouge" )&gt;0</formula>
    </cfRule>
    <cfRule type="expression" dxfId="420" priority="2">
      <formula>COUNTIFS(    $B$5:$B$60,    INDIRECT(ADDRESS(ROW()-MOD(ROW()-5,2),COLUMN())),    $C$5:$C$60,    "Rose clair" )&gt;0</formula>
    </cfRule>
    <cfRule type="expression" dxfId="419" priority="3">
      <formula>COUNTIFS(    $B$5:$B$60,    INDIRECT(ADDRESS(ROW()-MOD(ROW()-5,2),COLUMN())),    $C$5:$C$60,    "Rose foncé" )&gt;0</formula>
    </cfRule>
    <cfRule type="expression" dxfId="418" priority="4">
      <formula>COUNTIFS(    $B$5:$B$60,    INDIRECT(ADDRESS(ROW()-MOD(ROW()-5,2),COLUMN())),    $C$5:$C$60,    "Violet" )&gt;0</formula>
    </cfRule>
    <cfRule type="expression" dxfId="417" priority="5">
      <formula>COUNTIFS(    $B$5:$B$60,    INDIRECT(ADDRESS(ROW()-MOD(ROW()-5,2),COLUMN())),    $C$5:$C$60,    "Lavande" )&gt;0</formula>
    </cfRule>
    <cfRule type="cellIs" dxfId="416" priority="26" operator="equal">
      <formula>"Sous-titre…"</formula>
    </cfRule>
    <cfRule type="expression" dxfId="415" priority="6">
      <formula>COUNTIFS(    $B$5:$B$60,    INDIRECT(ADDRESS(ROW()-MOD(ROW()-5,2),COLUMN())),    $C$5:$C$60,    "Indigo" )&gt;0</formula>
    </cfRule>
    <cfRule type="expression" dxfId="414" priority="8">
      <formula>COUNTIFS(    $B$5:$B$60,    INDIRECT(ADDRESS(ROW()-MOD(ROW()-5,2),COLUMN())),    $C$5:$C$60,    "Bleu ciel" )&gt;0</formula>
    </cfRule>
    <cfRule type="expression" dxfId="413" priority="9">
      <formula>COUNTIFS(    $B$5:$B$60,    INDIRECT(ADDRESS(ROW()-MOD(ROW()-5,2),COLUMN())),    $C$5:$C$60,    "Azurin" )&gt;0</formula>
    </cfRule>
    <cfRule type="expression" dxfId="412" priority="10">
      <formula>COUNTIFS(    $B$5:$B$60,    INDIRECT(ADDRESS(ROW()-MOD(ROW()-5,2),COLUMN())),    $C$5:$C$60,    "Turquoise" )&gt;0</formula>
    </cfRule>
    <cfRule type="expression" dxfId="411" priority="11">
      <formula>COUNTIFS(    $B$5:$B$60,    INDIRECT(ADDRESS(ROW()-MOD(ROW()-5,2),COLUMN())),    $C$5:$C$60,    "Vert" )&gt;0</formula>
    </cfRule>
    <cfRule type="expression" dxfId="410" priority="12">
      <formula>COUNTIFS(    $B$5:$B$60,    INDIRECT(ADDRESS(ROW()-MOD(ROW()-5,2),COLUMN())),    $C$5:$C$60,    "Vert clair" )&gt;0</formula>
    </cfRule>
    <cfRule type="expression" dxfId="409" priority="13">
      <formula>COUNTIFS(    $B$5:$B$60,    INDIRECT(ADDRESS(ROW()-MOD(ROW()-5,2),COLUMN())),    $C$5:$C$60,    "Lime" )&gt;0</formula>
    </cfRule>
    <cfRule type="expression" dxfId="408" priority="14">
      <formula>COUNTIFS(    $B$5:$B$60,    INDIRECT(ADDRESS(ROW()-MOD(ROW()-5,2),COLUMN())),    $C$5:$C$60,    "Jaune" )&gt;0</formula>
    </cfRule>
    <cfRule type="expression" dxfId="407" priority="15">
      <formula>COUNTIFS(    $B$5:$B$60,    INDIRECT(ADDRESS(ROW()-MOD(ROW()-5,2),COLUMN())),    $C$5:$C$60,    "Orange clair" )&gt;0</formula>
    </cfRule>
    <cfRule type="expression" dxfId="406" priority="16">
      <formula>COUNTIFS(    $B$5:$B$60,    INDIRECT(ADDRESS(ROW()-MOD(ROW()-5,2),COLUMN())),    $C$5:$C$60,    "Orange" )&gt;0</formula>
    </cfRule>
    <cfRule type="expression" dxfId="405" priority="17">
      <formula>COUNTIFS(    $B$5:$B$60,    INDIRECT(ADDRESS(ROW()-MOD(ROW()-5,2),COLUMN())),    $C$5:$C$60,    "Orange foncé" )&gt;0</formula>
    </cfRule>
    <cfRule type="expression" dxfId="404" priority="20">
      <formula>COUNTIFS(    $B$5:$B$60,    INDIRECT(ADDRESS(ROW()-MOD(ROW()-5,2),COLUMN())),    $C$5:$C$60,    "Gris clair" )&gt;0</formula>
    </cfRule>
    <cfRule type="expression" dxfId="403" priority="18">
      <formula>COUNTIFS(    $B$5:$B$60,    INDIRECT(ADDRESS(ROW()-MOD(ROW()-5,2),COLUMN())),    $C$5:$C$60,    "Brun sable" )&gt;0</formula>
    </cfRule>
    <cfRule type="expression" dxfId="402" priority="19">
      <formula>COUNTIFS(    $B$5:$B$60,    INDIRECT(ADDRESS(ROW()-MOD(ROW()-5,2),COLUMN())),    $C$5:$C$60,    "Brun" )&gt;0</formula>
    </cfRule>
    <cfRule type="expression" dxfId="401" priority="21">
      <formula>COUNTIFS(    $B$5:$B$60,    INDIRECT(ADDRESS(ROW()-MOD(ROW()-5,2),COLUMN())),    $C$5:$C$60,    "Gris" )&gt;0</formula>
    </cfRule>
    <cfRule type="expression" dxfId="400" priority="22">
      <formula>COUNTIFS(    $B$5:$B$60,    INDIRECT(ADDRESS(ROW()-MOD(ROW()-5,2),COLUMN())),    $C$5:$C$60,    "Bleu gris" )&gt;0</formula>
    </cfRule>
    <cfRule type="expression" dxfId="399" priority="23">
      <formula>COUNTIFS(    $B$5:$B$60,    INDIRECT(ADDRESS(ROW()-MOD(ROW()-5,2),COLUMN())),    $C$5:$C$60,    "Noir" )&gt;0</formula>
    </cfRule>
    <cfRule type="expression" dxfId="398" priority="24">
      <formula>COUNTIFS(    $B$5:$B$60,    INDIRECT(ADDRESS(ROW()-MOD(ROW()-5,2),COLUMN())),    $C$5:$C$60,    "Blanc" )&gt;0</formula>
    </cfRule>
  </conditionalFormatting>
  <dataValidations count="7">
    <dataValidation type="list" allowBlank="1" showInputMessage="1" showErrorMessage="1" prompt="Sélectionnez une discipline dans le menu déroulant" sqref="F5:L5 F7:L7 F9:L9 F11:L11 F13:L13 F15:L15 F17:L17 F19:L19 F21:L21 F23:L23 F25:L25 F27:L27 F29:L29 F31:L31 F33:L33 F35:L35 F37:L37 F39:L39 F41:L41 F43:L43 F45:L45 F47:L47 F49:L49 F51:L51 F53:L53 F55:L55 F57:L57 F59:L59" xr:uid="{00000000-0002-0000-0000-000000000000}">
      <formula1>$B$5:$B60</formula1>
    </dataValidation>
    <dataValidation type="list" allowBlank="1" sqref="P9:P16" xr:uid="{00000000-0002-0000-0000-000001000000}">
      <formula1>"⚠️,⏳,✅,🔔,❗,⠀"</formula1>
    </dataValidation>
    <dataValidation type="list" allowBlank="1" sqref="P19:P23" xr:uid="{00000000-0002-0000-0000-000002000000}">
      <formula1>"🌐,📧,💬,💡,📚,🗂️,⠀"</formula1>
    </dataValidation>
    <dataValidation type="list" allowBlank="1" showErrorMessage="1" sqref="C5:C60" xr:uid="{00000000-0002-0000-0000-000003000000}">
      <formula1>"Rouge,Rose clair,Rose foncé,Violet,Lavande,Indigo,Bleu,Bleu ciel,Azurin,Turquoise,Vert,Vert clair,Lime,Jaune,Orange clair,Orange,Orange foncé,Brun sable,Brun,Gris clair,Gris,Bleu gris,Noir,Blanc"</formula1>
    </dataValidation>
    <dataValidation type="custom" allowBlank="1" showDropDown="1" showInputMessage="1" showErrorMessage="1" prompt="Indiquez l'heure au format &quot;HH:MM&quot; (ex: 08:10)" sqref="E5 E7 E9 E11 E13 E15 E17 E19 E21 E23 E25 E27 E29 E31 E33 E35 E37 E39 E41 E43 E45 E47 E49 E51 E53 E55 E57 E59" xr:uid="{00000000-0002-0000-0000-000004000000}">
      <formula1>OR(ISBLANK(E5), AND(ISNUMBER(E5), E5&gt;=0, E5&lt;1, SECOND(E5)=0))</formula1>
    </dataValidation>
    <dataValidation type="list" allowBlank="1" showInputMessage="1" showErrorMessage="1" prompt="Choisissez la date du début de la semaine dans le menu déroulant" sqref="H2" xr:uid="{00000000-0002-0000-0000-000005000000}">
      <formula1>$R$2:$R60</formula1>
    </dataValidation>
    <dataValidation type="list" allowBlank="1" showErrorMessage="1" sqref="J2" xr:uid="{00000000-0002-0000-0000-000006000000}">
      <formula1>"2025,2026,2027,2028,2029,2030,2031,2032,2033,2034,2035"</formula1>
    </dataValidation>
  </dataValidations>
  <hyperlinks>
    <hyperlink ref="P2" r:id="rId1" xr:uid="{00000000-0004-0000-0000-000000000000}"/>
    <hyperlink ref="O3" r:id="rId2" xr:uid="{00000000-0004-0000-0000-000001000000}"/>
    <hyperlink ref="O19" r:id="rId3" xr:uid="{00000000-0004-0000-0000-000002000000}"/>
    <hyperlink ref="O26" r:id="rId4" xr:uid="{00000000-0004-0000-0000-000003000000}"/>
    <hyperlink ref="O58" r:id="rId5" xr:uid="{00000000-0004-0000-0000-000004000000}"/>
    <hyperlink ref="P59" r:id="rId6" xr:uid="{00000000-0004-0000-0000-000005000000}"/>
    <hyperlink ref="P60" r:id="rId7" xr:uid="{00000000-0004-0000-0000-000006000000}"/>
  </hyperlinks>
  <pageMargins left="0" right="0" top="0" bottom="0" header="0" footer="0"/>
  <drawing r:id="rId8"/>
  <legacy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L66"/>
  <sheetViews>
    <sheetView showGridLines="0" workbookViewId="0">
      <selection activeCell="G11" sqref="G11"/>
    </sheetView>
  </sheetViews>
  <sheetFormatPr baseColWidth="10" defaultColWidth="0" defaultRowHeight="15.75" customHeight="1" zeroHeight="1" x14ac:dyDescent="0.2"/>
  <cols>
    <col min="1" max="1" width="2.28515625" customWidth="1"/>
    <col min="2" max="2" width="7.85546875" customWidth="1"/>
    <col min="3" max="3" width="1.42578125" customWidth="1"/>
    <col min="4" max="4" width="1.42578125" hidden="1" customWidth="1"/>
    <col min="5" max="5" width="18.5703125" customWidth="1"/>
    <col min="6" max="6" width="2.28515625" customWidth="1"/>
    <col min="7" max="7" width="72" customWidth="1"/>
    <col min="8" max="8" width="2.28515625" customWidth="1"/>
    <col min="9" max="9" width="28.5703125" customWidth="1"/>
    <col min="10" max="10" width="1.42578125" customWidth="1"/>
    <col min="11" max="11" width="21.42578125" customWidth="1"/>
    <col min="12" max="12" width="2.28515625" customWidth="1"/>
  </cols>
  <sheetData>
    <row r="1" spans="1:12" ht="9.75" customHeight="1" x14ac:dyDescent="0.2">
      <c r="A1" s="2"/>
      <c r="B1" s="2"/>
      <c r="C1" s="2"/>
      <c r="D1" s="2"/>
      <c r="E1" s="2"/>
      <c r="F1" s="2"/>
      <c r="G1" s="2"/>
      <c r="H1" s="2"/>
      <c r="I1" s="2"/>
      <c r="J1" s="2"/>
      <c r="K1" s="2"/>
      <c r="L1" s="2"/>
    </row>
    <row r="2" spans="1:12" ht="27" customHeight="1" x14ac:dyDescent="0.2">
      <c r="A2" s="2"/>
      <c r="B2" s="40" t="s">
        <v>64</v>
      </c>
      <c r="C2" s="40"/>
      <c r="D2" s="40"/>
      <c r="E2" s="41"/>
      <c r="F2" s="41"/>
      <c r="G2" s="42">
        <f>IF(ISNUMBER('Plan hebdomadaire'!H2), 'Plan hebdomadaire'!H2, "Veuillez spécifiez la semaine dans le Plan hebdomadaire !")</f>
        <v>45901</v>
      </c>
      <c r="H2" s="114" t="b">
        <v>0</v>
      </c>
      <c r="I2" s="43" t="s">
        <v>65</v>
      </c>
      <c r="J2" s="44"/>
      <c r="K2" s="45"/>
      <c r="L2" s="2"/>
    </row>
    <row r="3" spans="1:12" ht="12" customHeight="1" x14ac:dyDescent="0.2">
      <c r="A3" s="2"/>
      <c r="B3" s="2"/>
      <c r="C3" s="2"/>
      <c r="D3" s="2"/>
      <c r="E3" s="2"/>
      <c r="F3" s="2"/>
      <c r="G3" s="2"/>
      <c r="H3" s="2"/>
      <c r="I3" s="2"/>
      <c r="J3" s="2"/>
      <c r="K3" s="2"/>
      <c r="L3" s="2"/>
    </row>
    <row r="4" spans="1:12" ht="12" customHeight="1" x14ac:dyDescent="0.2">
      <c r="A4" s="2"/>
      <c r="B4" s="46" t="s">
        <v>66</v>
      </c>
      <c r="C4" s="47"/>
      <c r="D4" s="47"/>
      <c r="E4" s="48"/>
      <c r="F4" s="49"/>
      <c r="G4" s="48"/>
      <c r="H4" s="50"/>
      <c r="I4" s="46" t="s">
        <v>67</v>
      </c>
      <c r="J4" s="51"/>
      <c r="K4" s="48"/>
      <c r="L4" s="2"/>
    </row>
    <row r="5" spans="1:12" ht="51" x14ac:dyDescent="0.2">
      <c r="A5" s="48"/>
      <c r="B5" s="139"/>
      <c r="C5" s="140"/>
      <c r="D5" s="140"/>
      <c r="E5" s="140"/>
      <c r="F5" s="140"/>
      <c r="G5" s="141"/>
      <c r="H5" s="115" t="str">
        <f>REPT(CHAR(10)&amp;CHAR(160), 3)</f>
        <v xml:space="preserve">
 </v>
      </c>
      <c r="I5" s="139"/>
      <c r="J5" s="140"/>
      <c r="K5" s="141"/>
      <c r="L5" s="48"/>
    </row>
    <row r="6" spans="1:12" ht="7.5" customHeight="1" x14ac:dyDescent="0.2">
      <c r="A6" s="2"/>
      <c r="B6" s="52"/>
      <c r="C6" s="52"/>
      <c r="D6" s="52"/>
      <c r="E6" s="52"/>
      <c r="F6" s="52"/>
      <c r="G6" s="52"/>
      <c r="H6" s="52"/>
      <c r="I6" s="52"/>
      <c r="J6" s="52"/>
      <c r="K6" s="52"/>
      <c r="L6" s="2"/>
    </row>
    <row r="7" spans="1:12" ht="7.5" customHeight="1" x14ac:dyDescent="0.2">
      <c r="A7" s="2"/>
      <c r="B7" s="50"/>
      <c r="C7" s="117"/>
      <c r="D7" s="117"/>
      <c r="E7" s="50"/>
      <c r="F7" s="50"/>
      <c r="G7" s="50"/>
      <c r="H7" s="50"/>
      <c r="I7" s="50"/>
      <c r="J7" s="50"/>
      <c r="K7" s="50"/>
      <c r="L7" s="2"/>
    </row>
    <row r="8" spans="1:12" ht="24.75" customHeight="1" x14ac:dyDescent="0.2">
      <c r="A8" s="2"/>
      <c r="B8" s="118" t="s">
        <v>8</v>
      </c>
      <c r="C8" s="119"/>
      <c r="D8" s="119"/>
      <c r="E8" s="53" t="s">
        <v>68</v>
      </c>
      <c r="F8" s="120"/>
      <c r="G8" s="54" t="s">
        <v>69</v>
      </c>
      <c r="H8" s="50"/>
      <c r="I8" s="54" t="s">
        <v>70</v>
      </c>
      <c r="J8" s="120"/>
      <c r="K8" s="54" t="s">
        <v>71</v>
      </c>
      <c r="L8" s="2"/>
    </row>
    <row r="9" spans="1:12" ht="7.5" customHeight="1" x14ac:dyDescent="0.2">
      <c r="A9" s="2"/>
      <c r="B9" s="55"/>
      <c r="C9" s="56"/>
      <c r="D9" s="56"/>
      <c r="E9" s="57"/>
      <c r="F9" s="58"/>
      <c r="G9" s="58"/>
      <c r="H9" s="59"/>
      <c r="I9" s="58"/>
      <c r="J9" s="59"/>
      <c r="K9" s="58"/>
      <c r="L9" s="2"/>
    </row>
    <row r="10" spans="1:12" ht="12.75" x14ac:dyDescent="0.2">
      <c r="A10" s="2"/>
      <c r="B10" s="60" t="str" cm="1">
        <f t="array" ref="B10">IFERROR(IF(MOD(ROW() - ROW($B$10) + 1, 2) = 1, TEXT(INDEX(_xlfn._xlws.FILTER('Plan hebdomadaire'!E$5:E$60, ('Plan hebdomadaire'!E$5:E$60 &lt;&gt; "")), INT((ROW() - ROW($B$10) + 2) / 2)), "hh:mm"), TEXT(INDEX(_xlfn._xlws.FILTER('Plan hebdomadaire'!E$5:E$60, ('Plan hebdomadaire'!E$5:E$60 &lt;&gt; "")), INT((ROW() - ROW($B$10) + 3) / 2)), "hh:mm") &amp; CHAR(10)), "")</f>
        <v>08:00</v>
      </c>
      <c r="C10" s="61"/>
      <c r="D10" s="61" t="str" cm="1">
        <f t="array" ref="D10:D18">_xlfn._xlws.FILTER(IF((('Plan hebdomadaire'!F5:F30 = "") + ('Plan hebdomadaire'!F5:F30 = 0)) &gt; 0, "", 'Plan hebdomadaire'!F5:F30), ('Plan hebdomadaire'!E5:E30 &lt;&gt; ""))</f>
        <v>Exemple</v>
      </c>
      <c r="E10" s="122" t="str" cm="1">
        <f t="array" ref="E10:E26">IFERROR(_xlfn._xlws.FILTER(IF((('Plan hebdomadaire'!F5:F60 = "Sous-titre…") + ('Plan hebdomadaire'!F5:F60 = "Sous-titre...") + ('Plan hebdomadaire'!F5:F60 = "")), "", 'Plan hebdomadaire'!F5:F60), ($B$11:$B$66 &lt;&gt; "")), "")</f>
        <v>Exemple</v>
      </c>
      <c r="F10" s="62" t="str">
        <f>IF(G10&lt;&gt;"","📌",IF(E10&lt;&gt;""," Mémo :",""))</f>
        <v>📌</v>
      </c>
      <c r="G10" s="63" t="s">
        <v>72</v>
      </c>
      <c r="H10" s="59"/>
      <c r="I10" s="64"/>
      <c r="J10" s="59"/>
      <c r="K10" s="64"/>
      <c r="L10" s="2"/>
    </row>
    <row r="11" spans="1:12" ht="24" x14ac:dyDescent="0.2">
      <c r="A11" s="2"/>
      <c r="B11" s="65" t="str" cm="1">
        <f t="array" ref="B11">IFERROR(IF(MOD(ROW() - ROW($B$10) + 1, 2) = 1, TEXT(INDEX(_xlfn._xlws.FILTER('Plan hebdomadaire'!E$5:E$60, ('Plan hebdomadaire'!E$5:E$60 &lt;&gt; "")), INT((ROW() - ROW($B$10) + 2) / 2)), "hh:mm"), TEXT(INDEX(_xlfn._xlws.FILTER('Plan hebdomadaire'!E$5:E$60, ('Plan hebdomadaire'!E$5:E$60 &lt;&gt; "")), INT((ROW() - ROW($B$10) + 3) / 2)), "hh:mm") &amp; CHAR(10)), "")</f>
        <v xml:space="preserve">08:50
</v>
      </c>
      <c r="C11" s="61"/>
      <c r="D11" s="61" t="str">
        <v/>
      </c>
      <c r="E11" s="123" t="str">
        <v/>
      </c>
      <c r="F11" s="66"/>
      <c r="G11" s="58"/>
      <c r="H11" s="59"/>
      <c r="I11" s="58"/>
      <c r="J11" s="59"/>
      <c r="K11" s="58"/>
      <c r="L11" s="2"/>
    </row>
    <row r="12" spans="1:12" ht="12.75" x14ac:dyDescent="0.2">
      <c r="A12" s="2"/>
      <c r="B12" s="60" t="str" cm="1">
        <f t="array" ref="B12">IFERROR(IF(MOD(ROW() - ROW($B$10) + 1, 2) = 1, TEXT(INDEX(_xlfn._xlws.FILTER('Plan hebdomadaire'!E$5:E$60, ('Plan hebdomadaire'!E$5:E$60 &lt;&gt; "")), INT((ROW() - ROW($B$10) + 2) / 2)), "hh:mm"), TEXT(INDEX(_xlfn._xlws.FILTER('Plan hebdomadaire'!E$5:E$60, ('Plan hebdomadaire'!E$5:E$60 &lt;&gt; "")), INT((ROW() - ROW($B$10) + 3) / 2)), "hh:mm") &amp; CHAR(10)), "")</f>
        <v>08:50</v>
      </c>
      <c r="C12" s="61"/>
      <c r="D12" s="61" t="str">
        <v/>
      </c>
      <c r="E12" s="122" t="str">
        <v/>
      </c>
      <c r="F12" s="62" t="str">
        <f>IF(G12&lt;&gt;"","📌",IF(E12&lt;&gt;""," Mémo :",""))</f>
        <v/>
      </c>
      <c r="G12" s="63"/>
      <c r="H12" s="59"/>
      <c r="I12" s="64"/>
      <c r="J12" s="59"/>
      <c r="K12" s="64"/>
      <c r="L12" s="2"/>
    </row>
    <row r="13" spans="1:12" ht="24" x14ac:dyDescent="0.2">
      <c r="A13" s="2"/>
      <c r="B13" s="65" t="str" cm="1">
        <f t="array" ref="B13">IFERROR(IF(MOD(ROW() - ROW($B$10) + 1, 2) = 1, TEXT(INDEX(_xlfn._xlws.FILTER('Plan hebdomadaire'!E$5:E$60, ('Plan hebdomadaire'!E$5:E$60 &lt;&gt; "")), INT((ROW() - ROW($B$10) + 2) / 2)), "hh:mm"), TEXT(INDEX(_xlfn._xlws.FILTER('Plan hebdomadaire'!E$5:E$60, ('Plan hebdomadaire'!E$5:E$60 &lt;&gt; "")), INT((ROW() - ROW($B$10) + 3) / 2)), "hh:mm") &amp; CHAR(10)), "")</f>
        <v xml:space="preserve">09:40
</v>
      </c>
      <c r="C13" s="61"/>
      <c r="D13" s="61" t="str">
        <v/>
      </c>
      <c r="E13" s="152" t="str">
        <v/>
      </c>
      <c r="F13" s="58"/>
      <c r="G13" s="58"/>
      <c r="H13" s="59"/>
      <c r="I13" s="58"/>
      <c r="J13" s="59"/>
      <c r="K13" s="58"/>
      <c r="L13" s="2"/>
    </row>
    <row r="14" spans="1:12" ht="12.75" x14ac:dyDescent="0.2">
      <c r="A14" s="2"/>
      <c r="B14" s="60" t="str" cm="1">
        <f t="array" ref="B14">IFERROR(IF(MOD(ROW() - ROW($B$10) + 1, 2) = 1, TEXT(INDEX(_xlfn._xlws.FILTER('Plan hebdomadaire'!E$5:E$60, ('Plan hebdomadaire'!E$5:E$60 &lt;&gt; "")), INT((ROW() - ROW($B$10) + 2) / 2)), "hh:mm"), TEXT(INDEX(_xlfn._xlws.FILTER('Plan hebdomadaire'!E$5:E$60, ('Plan hebdomadaire'!E$5:E$60 &lt;&gt; "")), INT((ROW() - ROW($B$10) + 3) / 2)), "hh:mm") &amp; CHAR(10)), "")</f>
        <v>09:40</v>
      </c>
      <c r="C14" s="61"/>
      <c r="D14" s="61" t="str">
        <v/>
      </c>
      <c r="E14" s="122" t="str">
        <v/>
      </c>
      <c r="F14" s="62" t="str">
        <f>IF(G14&lt;&gt;"","📌",IF(E14&lt;&gt;""," Mémo :",""))</f>
        <v/>
      </c>
      <c r="G14" s="63"/>
      <c r="H14" s="59"/>
      <c r="I14" s="64"/>
      <c r="J14" s="59"/>
      <c r="K14" s="64"/>
      <c r="L14" s="2"/>
    </row>
    <row r="15" spans="1:12" ht="24" x14ac:dyDescent="0.2">
      <c r="A15" s="2"/>
      <c r="B15" s="65" t="str" cm="1">
        <f t="array" ref="B15">IFERROR(IF(MOD(ROW() - ROW($B$10) + 1, 2) = 1, TEXT(INDEX(_xlfn._xlws.FILTER('Plan hebdomadaire'!E$5:E$60, ('Plan hebdomadaire'!E$5:E$60 &lt;&gt; "")), INT((ROW() - ROW($B$10) + 2) / 2)), "hh:mm"), TEXT(INDEX(_xlfn._xlws.FILTER('Plan hebdomadaire'!E$5:E$60, ('Plan hebdomadaire'!E$5:E$60 &lt;&gt; "")), INT((ROW() - ROW($B$10) + 3) / 2)), "hh:mm") &amp; CHAR(10)), "")</f>
        <v xml:space="preserve">10:00
</v>
      </c>
      <c r="C15" s="61"/>
      <c r="D15" s="61" t="str">
        <v/>
      </c>
      <c r="E15" s="152" t="str">
        <v/>
      </c>
      <c r="F15" s="58"/>
      <c r="G15" s="58"/>
      <c r="H15" s="59"/>
      <c r="I15" s="58"/>
      <c r="J15" s="59"/>
      <c r="K15" s="58"/>
      <c r="L15" s="2"/>
    </row>
    <row r="16" spans="1:12" ht="12.75" x14ac:dyDescent="0.2">
      <c r="A16" s="2"/>
      <c r="B16" s="60" t="str" cm="1">
        <f t="array" ref="B16">IFERROR(IF(MOD(ROW() - ROW($B$10) + 1, 2) = 1, TEXT(INDEX(_xlfn._xlws.FILTER('Plan hebdomadaire'!E$5:E$60, ('Plan hebdomadaire'!E$5:E$60 &lt;&gt; "")), INT((ROW() - ROW($B$10) + 2) / 2)), "hh:mm"), TEXT(INDEX(_xlfn._xlws.FILTER('Plan hebdomadaire'!E$5:E$60, ('Plan hebdomadaire'!E$5:E$60 &lt;&gt; "")), INT((ROW() - ROW($B$10) + 3) / 2)), "hh:mm") &amp; CHAR(10)), "")</f>
        <v>10:00</v>
      </c>
      <c r="C16" s="61"/>
      <c r="D16" s="61" t="str">
        <v/>
      </c>
      <c r="E16" s="122" t="str">
        <v/>
      </c>
      <c r="F16" s="62" t="str">
        <f>IF(G16&lt;&gt;"","📌",IF(E16&lt;&gt;""," Mémo :",""))</f>
        <v/>
      </c>
      <c r="G16" s="63"/>
      <c r="H16" s="59"/>
      <c r="I16" s="64"/>
      <c r="J16" s="59"/>
      <c r="K16" s="64"/>
      <c r="L16" s="2"/>
    </row>
    <row r="17" spans="1:12" ht="24" x14ac:dyDescent="0.2">
      <c r="A17" s="2"/>
      <c r="B17" s="65" t="str" cm="1">
        <f t="array" ref="B17">IFERROR(IF(MOD(ROW() - ROW($B$10) + 1, 2) = 1, TEXT(INDEX(_xlfn._xlws.FILTER('Plan hebdomadaire'!E$5:E$60, ('Plan hebdomadaire'!E$5:E$60 &lt;&gt; "")), INT((ROW() - ROW($B$10) + 2) / 2)), "hh:mm"), TEXT(INDEX(_xlfn._xlws.FILTER('Plan hebdomadaire'!E$5:E$60, ('Plan hebdomadaire'!E$5:E$60 &lt;&gt; "")), INT((ROW() - ROW($B$10) + 3) / 2)), "hh:mm") &amp; CHAR(10)), "")</f>
        <v xml:space="preserve">10:50
</v>
      </c>
      <c r="C17" s="61"/>
      <c r="D17" s="61" t="str">
        <v/>
      </c>
      <c r="E17" s="152" t="str">
        <v/>
      </c>
      <c r="F17" s="58"/>
      <c r="G17" s="58"/>
      <c r="H17" s="59"/>
      <c r="I17" s="58"/>
      <c r="J17" s="67"/>
      <c r="K17" s="68"/>
      <c r="L17" s="2"/>
    </row>
    <row r="18" spans="1:12" ht="12.75" x14ac:dyDescent="0.2">
      <c r="A18" s="2"/>
      <c r="B18" s="60" t="str" cm="1">
        <f t="array" ref="B18">IFERROR(IF(MOD(ROW() - ROW($B$10) + 1, 2) = 1, TEXT(INDEX(_xlfn._xlws.FILTER('Plan hebdomadaire'!E$5:E$60, ('Plan hebdomadaire'!E$5:E$60 &lt;&gt; "")), INT((ROW() - ROW($B$10) + 2) / 2)), "hh:mm"), TEXT(INDEX(_xlfn._xlws.FILTER('Plan hebdomadaire'!E$5:E$60, ('Plan hebdomadaire'!E$5:E$60 &lt;&gt; "")), INT((ROW() - ROW($B$10) + 3) / 2)), "hh:mm") &amp; CHAR(10)), "")</f>
        <v>10:50</v>
      </c>
      <c r="C18" s="61"/>
      <c r="D18" s="61" t="str">
        <v/>
      </c>
      <c r="E18" s="122" t="str">
        <v/>
      </c>
      <c r="F18" s="62" t="str">
        <f>IF(G18&lt;&gt;"","📌",IF(E18&lt;&gt;""," Mémo :",""))</f>
        <v/>
      </c>
      <c r="G18" s="63"/>
      <c r="H18" s="59"/>
      <c r="I18" s="64"/>
      <c r="J18" s="59"/>
      <c r="K18" s="64"/>
      <c r="L18" s="2"/>
    </row>
    <row r="19" spans="1:12" ht="24" x14ac:dyDescent="0.2">
      <c r="A19" s="2"/>
      <c r="B19" s="65" t="str" cm="1">
        <f t="array" ref="B19">IFERROR(IF(MOD(ROW() - ROW($B$10) + 1, 2) = 1, TEXT(INDEX(_xlfn._xlws.FILTER('Plan hebdomadaire'!E$5:E$60, ('Plan hebdomadaire'!E$5:E$60 &lt;&gt; "")), INT((ROW() - ROW($B$10) + 2) / 2)), "hh:mm"), TEXT(INDEX(_xlfn._xlws.FILTER('Plan hebdomadaire'!E$5:E$60, ('Plan hebdomadaire'!E$5:E$60 &lt;&gt; "")), INT((ROW() - ROW($B$10) + 3) / 2)), "hh:mm") &amp; CHAR(10)), "")</f>
        <v xml:space="preserve">11:30
</v>
      </c>
      <c r="C19" s="61"/>
      <c r="D19" s="61"/>
      <c r="E19" s="152" t="str">
        <v/>
      </c>
      <c r="F19" s="58"/>
      <c r="G19" s="58"/>
      <c r="H19" s="59"/>
      <c r="I19" s="58"/>
      <c r="J19" s="59"/>
      <c r="K19" s="58"/>
      <c r="L19" s="2"/>
    </row>
    <row r="20" spans="1:12" ht="12.75" x14ac:dyDescent="0.2">
      <c r="A20" s="2"/>
      <c r="B20" s="60" t="str" cm="1">
        <f t="array" ref="B20">IFERROR(IF(MOD(ROW() - ROW($B$10) + 1, 2) = 1, TEXT(INDEX(_xlfn._xlws.FILTER('Plan hebdomadaire'!E$5:E$60, ('Plan hebdomadaire'!E$5:E$60 &lt;&gt; "")), INT((ROW() - ROW($B$10) + 2) / 2)), "hh:mm"), TEXT(INDEX(_xlfn._xlws.FILTER('Plan hebdomadaire'!E$5:E$60, ('Plan hebdomadaire'!E$5:E$60 &lt;&gt; "")), INT((ROW() - ROW($B$10) + 3) / 2)), "hh:mm") &amp; CHAR(10)), "")</f>
        <v>11:30</v>
      </c>
      <c r="C20" s="61"/>
      <c r="D20" s="61"/>
      <c r="E20" s="122" t="str">
        <v/>
      </c>
      <c r="F20" s="62" t="str">
        <f>IF(G20&lt;&gt;"","📌",IF(E20&lt;&gt;""," Mémo :",""))</f>
        <v/>
      </c>
      <c r="G20" s="63"/>
      <c r="H20" s="59"/>
      <c r="I20" s="64"/>
      <c r="J20" s="59"/>
      <c r="K20" s="64"/>
      <c r="L20" s="2"/>
    </row>
    <row r="21" spans="1:12" ht="24" x14ac:dyDescent="0.2">
      <c r="A21" s="2"/>
      <c r="B21" s="65" t="str" cm="1">
        <f t="array" ref="B21">IFERROR(IF(MOD(ROW() - ROW($B$10) + 1, 2) = 1, TEXT(INDEX(_xlfn._xlws.FILTER('Plan hebdomadaire'!E$5:E$60, ('Plan hebdomadaire'!E$5:E$60 &lt;&gt; "")), INT((ROW() - ROW($B$10) + 2) / 2)), "hh:mm"), TEXT(INDEX(_xlfn._xlws.FILTER('Plan hebdomadaire'!E$5:E$60, ('Plan hebdomadaire'!E$5:E$60 &lt;&gt; "")), INT((ROW() - ROW($B$10) + 3) / 2)), "hh:mm") &amp; CHAR(10)), "")</f>
        <v xml:space="preserve">13:50
</v>
      </c>
      <c r="C21" s="61"/>
      <c r="D21" s="61"/>
      <c r="E21" s="153" t="str">
        <v/>
      </c>
      <c r="F21" s="58"/>
      <c r="G21" s="58"/>
      <c r="H21" s="59"/>
      <c r="I21" s="58"/>
      <c r="J21" s="59"/>
      <c r="K21" s="58"/>
      <c r="L21" s="2"/>
    </row>
    <row r="22" spans="1:12" ht="12.75" x14ac:dyDescent="0.2">
      <c r="A22" s="2"/>
      <c r="B22" s="60" t="str" cm="1">
        <f t="array" ref="B22">IFERROR(IF(MOD(ROW() - ROW($B$10) + 1, 2) = 1, TEXT(INDEX(_xlfn._xlws.FILTER('Plan hebdomadaire'!E$5:E$60, ('Plan hebdomadaire'!E$5:E$60 &lt;&gt; "")), INT((ROW() - ROW($B$10) + 2) / 2)), "hh:mm"), TEXT(INDEX(_xlfn._xlws.FILTER('Plan hebdomadaire'!E$5:E$60, ('Plan hebdomadaire'!E$5:E$60 &lt;&gt; "")), INT((ROW() - ROW($B$10) + 3) / 2)), "hh:mm") &amp; CHAR(10)), "")</f>
        <v>13:50</v>
      </c>
      <c r="C22" s="61"/>
      <c r="D22" s="61"/>
      <c r="E22" s="122" t="str">
        <v/>
      </c>
      <c r="F22" s="62" t="str">
        <f>IF(G22&lt;&gt;"","📌",IF(E22&lt;&gt;""," Mémo :",""))</f>
        <v/>
      </c>
      <c r="G22" s="63"/>
      <c r="H22" s="59"/>
      <c r="I22" s="64"/>
      <c r="J22" s="59"/>
      <c r="K22" s="64"/>
      <c r="L22" s="2"/>
    </row>
    <row r="23" spans="1:12" ht="24" x14ac:dyDescent="0.2">
      <c r="A23" s="2"/>
      <c r="B23" s="65" t="str" cm="1">
        <f t="array" ref="B23">IFERROR(IF(MOD(ROW() - ROW($B$10) + 1, 2) = 1, TEXT(INDEX(_xlfn._xlws.FILTER('Plan hebdomadaire'!E$5:E$60, ('Plan hebdomadaire'!E$5:E$60 &lt;&gt; "")), INT((ROW() - ROW($B$10) + 2) / 2)), "hh:mm"), TEXT(INDEX(_xlfn._xlws.FILTER('Plan hebdomadaire'!E$5:E$60, ('Plan hebdomadaire'!E$5:E$60 &lt;&gt; "")), INT((ROW() - ROW($B$10) + 3) / 2)), "hh:mm") &amp; CHAR(10)), "")</f>
        <v xml:space="preserve">14:40
</v>
      </c>
      <c r="C23" s="61"/>
      <c r="D23" s="61"/>
      <c r="E23" s="152" t="str">
        <v/>
      </c>
      <c r="F23" s="58"/>
      <c r="G23" s="58"/>
      <c r="H23" s="59"/>
      <c r="I23" s="58"/>
      <c r="J23" s="59"/>
      <c r="K23" s="58"/>
      <c r="L23" s="2"/>
    </row>
    <row r="24" spans="1:12" ht="12.75" x14ac:dyDescent="0.2">
      <c r="A24" s="2"/>
      <c r="B24" s="60" t="str" cm="1">
        <f t="array" ref="B24">IFERROR(IF(MOD(ROW() - ROW($B$10) + 1, 2) = 1, TEXT(INDEX(_xlfn._xlws.FILTER('Plan hebdomadaire'!E$5:E$60, ('Plan hebdomadaire'!E$5:E$60 &lt;&gt; "")), INT((ROW() - ROW($B$10) + 2) / 2)), "hh:mm"), TEXT(INDEX(_xlfn._xlws.FILTER('Plan hebdomadaire'!E$5:E$60, ('Plan hebdomadaire'!E$5:E$60 &lt;&gt; "")), INT((ROW() - ROW($B$10) + 3) / 2)), "hh:mm") &amp; CHAR(10)), "")</f>
        <v>14:40</v>
      </c>
      <c r="C24" s="61"/>
      <c r="D24" s="61"/>
      <c r="E24" s="122" t="str">
        <v/>
      </c>
      <c r="F24" s="62" t="str">
        <f>IF(G24&lt;&gt;"","📌",IF(E24&lt;&gt;""," Mémo :",""))</f>
        <v/>
      </c>
      <c r="G24" s="63"/>
      <c r="H24" s="59"/>
      <c r="I24" s="64"/>
      <c r="J24" s="59"/>
      <c r="K24" s="64"/>
      <c r="L24" s="2"/>
    </row>
    <row r="25" spans="1:12" ht="24" x14ac:dyDescent="0.2">
      <c r="A25" s="2"/>
      <c r="B25" s="65" t="str" cm="1">
        <f t="array" ref="B25">IFERROR(IF(MOD(ROW() - ROW($B$10) + 1, 2) = 1, TEXT(INDEX(_xlfn._xlws.FILTER('Plan hebdomadaire'!E$5:E$60, ('Plan hebdomadaire'!E$5:E$60 &lt;&gt; "")), INT((ROW() - ROW($B$10) + 2) / 2)), "hh:mm"), TEXT(INDEX(_xlfn._xlws.FILTER('Plan hebdomadaire'!E$5:E$60, ('Plan hebdomadaire'!E$5:E$60 &lt;&gt; "")), INT((ROW() - ROW($B$10) + 3) / 2)), "hh:mm") &amp; CHAR(10)), "")</f>
        <v xml:space="preserve">15:30
</v>
      </c>
      <c r="C25" s="61"/>
      <c r="D25" s="61"/>
      <c r="E25" s="152" t="str">
        <v/>
      </c>
      <c r="F25" s="58"/>
      <c r="G25" s="58"/>
      <c r="H25" s="59"/>
      <c r="I25" s="58"/>
      <c r="J25" s="59"/>
      <c r="K25" s="58"/>
      <c r="L25" s="2"/>
    </row>
    <row r="26" spans="1:12" ht="12.75" x14ac:dyDescent="0.2">
      <c r="A26" s="2"/>
      <c r="B26" s="60" t="str" cm="1">
        <f t="array" ref="B26">IFERROR(IF(MOD(ROW() - ROW($B$10) + 1, 2) = 1, TEXT(INDEX(_xlfn._xlws.FILTER('Plan hebdomadaire'!E$5:E$60, ('Plan hebdomadaire'!E$5:E$60 &lt;&gt; "")), INT((ROW() - ROW($B$10) + 2) / 2)), "hh:mm"), TEXT(INDEX(_xlfn._xlws.FILTER('Plan hebdomadaire'!E$5:E$60, ('Plan hebdomadaire'!E$5:E$60 &lt;&gt; "")), INT((ROW() - ROW($B$10) + 3) / 2)), "hh:mm") &amp; CHAR(10)), "")</f>
        <v>15:30</v>
      </c>
      <c r="C26" s="61"/>
      <c r="D26" s="61"/>
      <c r="E26" s="122" t="str">
        <v/>
      </c>
      <c r="F26" s="62" t="str">
        <f>IF(G26&lt;&gt;"","📌",IF(E26&lt;&gt;""," Mémo :",""))</f>
        <v/>
      </c>
      <c r="G26" s="63"/>
      <c r="H26" s="59"/>
      <c r="I26" s="64"/>
      <c r="J26" s="59"/>
      <c r="K26" s="64"/>
      <c r="L26" s="2"/>
    </row>
    <row r="27" spans="1:12" ht="15.75" customHeight="1" x14ac:dyDescent="0.2">
      <c r="A27" s="2"/>
      <c r="B27" s="65" t="str" cm="1">
        <f t="array" ref="B27">IFERROR(IF(MOD(ROW() - ROW($B$10) + 1, 2) = 1, TEXT(INDEX(_xlfn._xlws.FILTER('Plan hebdomadaire'!E$5:E$60, ('Plan hebdomadaire'!E$5:E$60 &lt;&gt; "")), INT((ROW() - ROW($B$10) + 2) / 2)), "hh:mm"), TEXT(INDEX(_xlfn._xlws.FILTER('Plan hebdomadaire'!E$5:E$60, ('Plan hebdomadaire'!E$5:E$60 &lt;&gt; "")), INT((ROW() - ROW($B$10) + 3) / 2)), "hh:mm") &amp; CHAR(10)), "")</f>
        <v/>
      </c>
      <c r="C27" s="61"/>
      <c r="D27" s="61"/>
      <c r="E27" s="153"/>
      <c r="F27" s="58"/>
      <c r="G27" s="58"/>
      <c r="H27" s="59"/>
      <c r="I27" s="58"/>
      <c r="J27" s="59"/>
      <c r="K27" s="58"/>
      <c r="L27" s="2"/>
    </row>
    <row r="28" spans="1:12" ht="15.75" customHeight="1" x14ac:dyDescent="0.2">
      <c r="A28" s="2"/>
      <c r="B28" s="60" t="str" cm="1">
        <f t="array" ref="B28">IFERROR(IF(MOD(ROW() - ROW($B$10) + 1, 2) = 1, TEXT(INDEX(_xlfn._xlws.FILTER('Plan hebdomadaire'!E$5:E$60, ('Plan hebdomadaire'!E$5:E$60 &lt;&gt; "")), INT((ROW() - ROW($B$10) + 2) / 2)), "hh:mm"), TEXT(INDEX(_xlfn._xlws.FILTER('Plan hebdomadaire'!E$5:E$60, ('Plan hebdomadaire'!E$5:E$60 &lt;&gt; "")), INT((ROW() - ROW($B$10) + 3) / 2)), "hh:mm") &amp; CHAR(10)), "")</f>
        <v/>
      </c>
      <c r="C28" s="61"/>
      <c r="D28" s="61"/>
      <c r="E28" s="122"/>
      <c r="F28" s="62" t="str">
        <f>IF(G28&lt;&gt;"","📌",IF(E28&lt;&gt;""," Mémo :",""))</f>
        <v/>
      </c>
      <c r="G28" s="63"/>
      <c r="H28" s="59"/>
      <c r="I28" s="64"/>
      <c r="J28" s="59"/>
      <c r="K28" s="64"/>
      <c r="L28" s="2"/>
    </row>
    <row r="29" spans="1:12" ht="15.75" customHeight="1" x14ac:dyDescent="0.2">
      <c r="A29" s="2"/>
      <c r="B29" s="65" t="str" cm="1">
        <f t="array" ref="B29">IFERROR(IF(MOD(ROW() - ROW($B$10) + 1, 2) = 1, TEXT(INDEX(_xlfn._xlws.FILTER('Plan hebdomadaire'!E$5:E$60, ('Plan hebdomadaire'!E$5:E$60 &lt;&gt; "")), INT((ROW() - ROW($B$10) + 2) / 2)), "hh:mm"), TEXT(INDEX(_xlfn._xlws.FILTER('Plan hebdomadaire'!E$5:E$60, ('Plan hebdomadaire'!E$5:E$60 &lt;&gt; "")), INT((ROW() - ROW($B$10) + 3) / 2)), "hh:mm") &amp; CHAR(10)), "")</f>
        <v/>
      </c>
      <c r="C29" s="61"/>
      <c r="D29" s="61"/>
      <c r="E29" s="153"/>
      <c r="F29" s="58"/>
      <c r="G29" s="58"/>
      <c r="H29" s="59"/>
      <c r="I29" s="58"/>
      <c r="J29" s="59"/>
      <c r="K29" s="58"/>
      <c r="L29" s="2"/>
    </row>
    <row r="30" spans="1:12" ht="15.75" customHeight="1" x14ac:dyDescent="0.2">
      <c r="A30" s="2"/>
      <c r="B30" s="60" t="str" cm="1">
        <f t="array" ref="B30">IFERROR(IF(MOD(ROW() - ROW($B$10) + 1, 2) = 1, TEXT(INDEX(_xlfn._xlws.FILTER('Plan hebdomadaire'!E$5:E$60, ('Plan hebdomadaire'!E$5:E$60 &lt;&gt; "")), INT((ROW() - ROW($B$10) + 2) / 2)), "hh:mm"), TEXT(INDEX(_xlfn._xlws.FILTER('Plan hebdomadaire'!E$5:E$60, ('Plan hebdomadaire'!E$5:E$60 &lt;&gt; "")), INT((ROW() - ROW($B$10) + 3) / 2)), "hh:mm") &amp; CHAR(10)), "")</f>
        <v/>
      </c>
      <c r="C30" s="61"/>
      <c r="D30" s="61"/>
      <c r="E30" s="122"/>
      <c r="F30" s="62" t="str">
        <f>IF(G30&lt;&gt;"","📌",IF(E30&lt;&gt;""," Mémo :",""))</f>
        <v/>
      </c>
      <c r="G30" s="63"/>
      <c r="H30" s="59"/>
      <c r="I30" s="64"/>
      <c r="J30" s="59"/>
      <c r="K30" s="64"/>
      <c r="L30" s="2"/>
    </row>
    <row r="31" spans="1:12" ht="15.75" customHeight="1" x14ac:dyDescent="0.2">
      <c r="A31" s="2"/>
      <c r="B31" s="65" t="str" cm="1">
        <f t="array" ref="B31">IFERROR(IF(MOD(ROW() - ROW($B$10) + 1, 2) = 1, TEXT(INDEX(_xlfn._xlws.FILTER('Plan hebdomadaire'!E$5:E$60, ('Plan hebdomadaire'!E$5:E$60 &lt;&gt; "")), INT((ROW() - ROW($B$10) + 2) / 2)), "hh:mm"), TEXT(INDEX(_xlfn._xlws.FILTER('Plan hebdomadaire'!E$5:E$60, ('Plan hebdomadaire'!E$5:E$60 &lt;&gt; "")), INT((ROW() - ROW($B$10) + 3) / 2)), "hh:mm") &amp; CHAR(10)), "")</f>
        <v/>
      </c>
      <c r="C31" s="61"/>
      <c r="D31" s="61"/>
      <c r="E31" s="153"/>
      <c r="F31" s="58"/>
      <c r="G31" s="58"/>
      <c r="H31" s="59"/>
      <c r="I31" s="58"/>
      <c r="J31" s="59"/>
      <c r="K31" s="58"/>
      <c r="L31" s="2"/>
    </row>
    <row r="32" spans="1:12" ht="15.75" customHeight="1" x14ac:dyDescent="0.2">
      <c r="A32" s="2"/>
      <c r="B32" s="60" t="str" cm="1">
        <f t="array" ref="B32">IFERROR(IF(MOD(ROW() - ROW($B$10) + 1, 2) = 1, TEXT(INDEX(_xlfn._xlws.FILTER('Plan hebdomadaire'!E$5:E$60, ('Plan hebdomadaire'!E$5:E$60 &lt;&gt; "")), INT((ROW() - ROW($B$10) + 2) / 2)), "hh:mm"), TEXT(INDEX(_xlfn._xlws.FILTER('Plan hebdomadaire'!E$5:E$60, ('Plan hebdomadaire'!E$5:E$60 &lt;&gt; "")), INT((ROW() - ROW($B$10) + 3) / 2)), "hh:mm") &amp; CHAR(10)), "")</f>
        <v/>
      </c>
      <c r="C32" s="61"/>
      <c r="D32" s="61"/>
      <c r="E32" s="122"/>
      <c r="F32" s="62" t="str">
        <f>IF(G32&lt;&gt;"","📌",IF(E32&lt;&gt;""," Mémo :",""))</f>
        <v/>
      </c>
      <c r="G32" s="63"/>
      <c r="H32" s="59"/>
      <c r="I32" s="64"/>
      <c r="J32" s="59"/>
      <c r="K32" s="64"/>
      <c r="L32" s="2"/>
    </row>
    <row r="33" spans="1:12" ht="15.75" customHeight="1" x14ac:dyDescent="0.2">
      <c r="A33" s="2"/>
      <c r="B33" s="65" t="str" cm="1">
        <f t="array" ref="B33">IFERROR(IF(MOD(ROW() - ROW($B$10) + 1, 2) = 1, TEXT(INDEX(_xlfn._xlws.FILTER('Plan hebdomadaire'!E$5:E$60, ('Plan hebdomadaire'!E$5:E$60 &lt;&gt; "")), INT((ROW() - ROW($B$10) + 2) / 2)), "hh:mm"), TEXT(INDEX(_xlfn._xlws.FILTER('Plan hebdomadaire'!E$5:E$60, ('Plan hebdomadaire'!E$5:E$60 &lt;&gt; "")), INT((ROW() - ROW($B$10) + 3) / 2)), "hh:mm") &amp; CHAR(10)), "")</f>
        <v/>
      </c>
      <c r="C33" s="61"/>
      <c r="D33" s="61"/>
      <c r="E33" s="153"/>
      <c r="F33" s="58"/>
      <c r="G33" s="58"/>
      <c r="H33" s="59"/>
      <c r="I33" s="58"/>
      <c r="J33" s="59"/>
      <c r="K33" s="58"/>
      <c r="L33" s="2"/>
    </row>
    <row r="34" spans="1:12" ht="15.75" customHeight="1" x14ac:dyDescent="0.2">
      <c r="A34" s="2"/>
      <c r="B34" s="60" t="str" cm="1">
        <f t="array" ref="B34">IFERROR(IF(MOD(ROW() - ROW($B$10) + 1, 2) = 1, TEXT(INDEX(_xlfn._xlws.FILTER('Plan hebdomadaire'!E$5:E$60, ('Plan hebdomadaire'!E$5:E$60 &lt;&gt; "")), INT((ROW() - ROW($B$10) + 2) / 2)), "hh:mm"), TEXT(INDEX(_xlfn._xlws.FILTER('Plan hebdomadaire'!E$5:E$60, ('Plan hebdomadaire'!E$5:E$60 &lt;&gt; "")), INT((ROW() - ROW($B$10) + 3) / 2)), "hh:mm") &amp; CHAR(10)), "")</f>
        <v/>
      </c>
      <c r="C34" s="61"/>
      <c r="D34" s="61"/>
      <c r="E34" s="122"/>
      <c r="F34" s="62" t="str">
        <f>IF(G34&lt;&gt;"","📌",IF(E34&lt;&gt;""," Mémo :",""))</f>
        <v/>
      </c>
      <c r="G34" s="63"/>
      <c r="H34" s="59"/>
      <c r="I34" s="64"/>
      <c r="J34" s="59"/>
      <c r="K34" s="64"/>
      <c r="L34" s="2"/>
    </row>
    <row r="35" spans="1:12" ht="15.75" customHeight="1" x14ac:dyDescent="0.2">
      <c r="A35" s="2"/>
      <c r="B35" s="65" t="str" cm="1">
        <f t="array" ref="B35">IFERROR(IF(MOD(ROW() - ROW($B$10) + 1, 2) = 1, TEXT(INDEX(_xlfn._xlws.FILTER('Plan hebdomadaire'!E$5:E$60, ('Plan hebdomadaire'!E$5:E$60 &lt;&gt; "")), INT((ROW() - ROW($B$10) + 2) / 2)), "hh:mm"), TEXT(INDEX(_xlfn._xlws.FILTER('Plan hebdomadaire'!E$5:E$60, ('Plan hebdomadaire'!E$5:E$60 &lt;&gt; "")), INT((ROW() - ROW($B$10) + 3) / 2)), "hh:mm") &amp; CHAR(10)), "")</f>
        <v/>
      </c>
      <c r="C35" s="61"/>
      <c r="D35" s="61"/>
      <c r="E35" s="153"/>
      <c r="F35" s="58"/>
      <c r="G35" s="58"/>
      <c r="H35" s="59"/>
      <c r="I35" s="58"/>
      <c r="J35" s="59"/>
      <c r="K35" s="58"/>
      <c r="L35" s="2"/>
    </row>
    <row r="36" spans="1:12" ht="15.75" customHeight="1" x14ac:dyDescent="0.2">
      <c r="A36" s="2"/>
      <c r="B36" s="60" t="str" cm="1">
        <f t="array" ref="B36">IFERROR(IF(MOD(ROW() - ROW($B$10) + 1, 2) = 1, TEXT(INDEX(_xlfn._xlws.FILTER('Plan hebdomadaire'!E$5:E$60, ('Plan hebdomadaire'!E$5:E$60 &lt;&gt; "")), INT((ROW() - ROW($B$10) + 2) / 2)), "hh:mm"), TEXT(INDEX(_xlfn._xlws.FILTER('Plan hebdomadaire'!E$5:E$60, ('Plan hebdomadaire'!E$5:E$60 &lt;&gt; "")), INT((ROW() - ROW($B$10) + 3) / 2)), "hh:mm") &amp; CHAR(10)), "")</f>
        <v/>
      </c>
      <c r="C36" s="61"/>
      <c r="D36" s="61"/>
      <c r="E36" s="122"/>
      <c r="F36" s="62" t="str">
        <f>IF(G36&lt;&gt;"","📌",IF(E36&lt;&gt;""," Mémo :",""))</f>
        <v/>
      </c>
      <c r="G36" s="63"/>
      <c r="H36" s="59"/>
      <c r="I36" s="64"/>
      <c r="J36" s="59"/>
      <c r="K36" s="64"/>
      <c r="L36" s="2"/>
    </row>
    <row r="37" spans="1:12" ht="15.75" customHeight="1" x14ac:dyDescent="0.2">
      <c r="A37" s="2"/>
      <c r="B37" s="65" t="str" cm="1">
        <f t="array" ref="B37">IFERROR(IF(MOD(ROW() - ROW($B$10) + 1, 2) = 1, TEXT(INDEX(_xlfn._xlws.FILTER('Plan hebdomadaire'!E$5:E$60, ('Plan hebdomadaire'!E$5:E$60 &lt;&gt; "")), INT((ROW() - ROW($B$10) + 2) / 2)), "hh:mm"), TEXT(INDEX(_xlfn._xlws.FILTER('Plan hebdomadaire'!E$5:E$60, ('Plan hebdomadaire'!E$5:E$60 &lt;&gt; "")), INT((ROW() - ROW($B$10) + 3) / 2)), "hh:mm") &amp; CHAR(10)), "")</f>
        <v/>
      </c>
      <c r="C37" s="61"/>
      <c r="D37" s="61"/>
      <c r="E37" s="153"/>
      <c r="F37" s="58"/>
      <c r="G37" s="58"/>
      <c r="H37" s="59"/>
      <c r="I37" s="58"/>
      <c r="J37" s="59"/>
      <c r="K37" s="58"/>
      <c r="L37" s="2"/>
    </row>
    <row r="38" spans="1:12" ht="15.75" customHeight="1" x14ac:dyDescent="0.2">
      <c r="A38" s="2"/>
      <c r="B38" s="60" t="str" cm="1">
        <f t="array" ref="B38">IFERROR(IF(MOD(ROW() - ROW($B$10) + 1, 2) = 1, TEXT(INDEX(_xlfn._xlws.FILTER('Plan hebdomadaire'!E$5:E$60, ('Plan hebdomadaire'!E$5:E$60 &lt;&gt; "")), INT((ROW() - ROW($B$10) + 2) / 2)), "hh:mm"), TEXT(INDEX(_xlfn._xlws.FILTER('Plan hebdomadaire'!E$5:E$60, ('Plan hebdomadaire'!E$5:E$60 &lt;&gt; "")), INT((ROW() - ROW($B$10) + 3) / 2)), "hh:mm") &amp; CHAR(10)), "")</f>
        <v/>
      </c>
      <c r="C38" s="61"/>
      <c r="D38" s="61"/>
      <c r="E38" s="122"/>
      <c r="F38" s="62" t="str">
        <f>IF(G38&lt;&gt;"","📌",IF(E38&lt;&gt;""," Mémo :",""))</f>
        <v/>
      </c>
      <c r="G38" s="63"/>
      <c r="H38" s="59"/>
      <c r="I38" s="64"/>
      <c r="J38" s="59"/>
      <c r="K38" s="64"/>
      <c r="L38" s="2"/>
    </row>
    <row r="39" spans="1:12" ht="15.75" customHeight="1" x14ac:dyDescent="0.2">
      <c r="A39" s="2"/>
      <c r="B39" s="65" t="str" cm="1">
        <f t="array" ref="B39">IFERROR(IF(MOD(ROW() - ROW($B$10) + 1, 2) = 1, TEXT(INDEX(_xlfn._xlws.FILTER('Plan hebdomadaire'!E$5:E$60, ('Plan hebdomadaire'!E$5:E$60 &lt;&gt; "")), INT((ROW() - ROW($B$10) + 2) / 2)), "hh:mm"), TEXT(INDEX(_xlfn._xlws.FILTER('Plan hebdomadaire'!E$5:E$60, ('Plan hebdomadaire'!E$5:E$60 &lt;&gt; "")), INT((ROW() - ROW($B$10) + 3) / 2)), "hh:mm") &amp; CHAR(10)), "")</f>
        <v/>
      </c>
      <c r="C39" s="61"/>
      <c r="D39" s="61"/>
      <c r="E39" s="153"/>
      <c r="F39" s="58"/>
      <c r="G39" s="58"/>
      <c r="H39" s="59"/>
      <c r="I39" s="58"/>
      <c r="J39" s="59"/>
      <c r="K39" s="58"/>
      <c r="L39" s="2"/>
    </row>
    <row r="40" spans="1:12" ht="15.75" customHeight="1" x14ac:dyDescent="0.2">
      <c r="A40" s="2"/>
      <c r="B40" s="60" t="str" cm="1">
        <f t="array" ref="B40">IFERROR(IF(MOD(ROW() - ROW($B$10) + 1, 2) = 1, TEXT(INDEX(_xlfn._xlws.FILTER('Plan hebdomadaire'!E$5:E$60, ('Plan hebdomadaire'!E$5:E$60 &lt;&gt; "")), INT((ROW() - ROW($B$10) + 2) / 2)), "hh:mm"), TEXT(INDEX(_xlfn._xlws.FILTER('Plan hebdomadaire'!E$5:E$60, ('Plan hebdomadaire'!E$5:E$60 &lt;&gt; "")), INT((ROW() - ROW($B$10) + 3) / 2)), "hh:mm") &amp; CHAR(10)), "")</f>
        <v/>
      </c>
      <c r="C40" s="61"/>
      <c r="D40" s="61"/>
      <c r="E40" s="122"/>
      <c r="F40" s="62" t="str">
        <f>IF(G40&lt;&gt;"","📌",IF(E40&lt;&gt;""," Mémo :",""))</f>
        <v/>
      </c>
      <c r="G40" s="63"/>
      <c r="H40" s="59"/>
      <c r="I40" s="64"/>
      <c r="J40" s="59"/>
      <c r="K40" s="64"/>
      <c r="L40" s="2"/>
    </row>
    <row r="41" spans="1:12" ht="15.75" customHeight="1" x14ac:dyDescent="0.2">
      <c r="A41" s="2"/>
      <c r="B41" s="65" t="str" cm="1">
        <f t="array" ref="B41">IFERROR(IF(MOD(ROW() - ROW($B$10) + 1, 2) = 1, TEXT(INDEX(_xlfn._xlws.FILTER('Plan hebdomadaire'!E$5:E$60, ('Plan hebdomadaire'!E$5:E$60 &lt;&gt; "")), INT((ROW() - ROW($B$10) + 2) / 2)), "hh:mm"), TEXT(INDEX(_xlfn._xlws.FILTER('Plan hebdomadaire'!E$5:E$60, ('Plan hebdomadaire'!E$5:E$60 &lt;&gt; "")), INT((ROW() - ROW($B$10) + 3) / 2)), "hh:mm") &amp; CHAR(10)), "")</f>
        <v/>
      </c>
      <c r="C41" s="61"/>
      <c r="D41" s="61"/>
      <c r="E41" s="153"/>
      <c r="F41" s="58"/>
      <c r="G41" s="58"/>
      <c r="H41" s="59"/>
      <c r="I41" s="58"/>
      <c r="J41" s="59"/>
      <c r="K41" s="58"/>
      <c r="L41" s="2"/>
    </row>
    <row r="42" spans="1:12" ht="15.75" customHeight="1" x14ac:dyDescent="0.2">
      <c r="A42" s="2"/>
      <c r="B42" s="60" t="str" cm="1">
        <f t="array" ref="B42">IFERROR(IF(MOD(ROW() - ROW($B$10) + 1, 2) = 1, TEXT(INDEX(_xlfn._xlws.FILTER('Plan hebdomadaire'!E$5:E$60, ('Plan hebdomadaire'!E$5:E$60 &lt;&gt; "")), INT((ROW() - ROW($B$10) + 2) / 2)), "hh:mm"), TEXT(INDEX(_xlfn._xlws.FILTER('Plan hebdomadaire'!E$5:E$60, ('Plan hebdomadaire'!E$5:E$60 &lt;&gt; "")), INT((ROW() - ROW($B$10) + 3) / 2)), "hh:mm") &amp; CHAR(10)), "")</f>
        <v/>
      </c>
      <c r="C42" s="61"/>
      <c r="D42" s="61"/>
      <c r="E42" s="122"/>
      <c r="F42" s="62" t="str">
        <f>IF(G42&lt;&gt;"","📌",IF(E42&lt;&gt;""," Mémo :",""))</f>
        <v/>
      </c>
      <c r="G42" s="63"/>
      <c r="H42" s="59"/>
      <c r="I42" s="64"/>
      <c r="J42" s="59"/>
      <c r="K42" s="64"/>
      <c r="L42" s="2"/>
    </row>
    <row r="43" spans="1:12" ht="15.75" customHeight="1" x14ac:dyDescent="0.2">
      <c r="A43" s="2"/>
      <c r="B43" s="65" t="str" cm="1">
        <f t="array" ref="B43">IFERROR(IF(MOD(ROW() - ROW($B$10) + 1, 2) = 1, TEXT(INDEX(_xlfn._xlws.FILTER('Plan hebdomadaire'!E$5:E$60, ('Plan hebdomadaire'!E$5:E$60 &lt;&gt; "")), INT((ROW() - ROW($B$10) + 2) / 2)), "hh:mm"), TEXT(INDEX(_xlfn._xlws.FILTER('Plan hebdomadaire'!E$5:E$60, ('Plan hebdomadaire'!E$5:E$60 &lt;&gt; "")), INT((ROW() - ROW($B$10) + 3) / 2)), "hh:mm") &amp; CHAR(10)), "")</f>
        <v/>
      </c>
      <c r="C43" s="61"/>
      <c r="D43" s="61"/>
      <c r="E43" s="153"/>
      <c r="F43" s="58"/>
      <c r="G43" s="58"/>
      <c r="H43" s="59"/>
      <c r="I43" s="58"/>
      <c r="J43" s="59"/>
      <c r="K43" s="58"/>
      <c r="L43" s="2"/>
    </row>
    <row r="44" spans="1:12" ht="15.75" customHeight="1" x14ac:dyDescent="0.2">
      <c r="A44" s="2"/>
      <c r="B44" s="60" t="str" cm="1">
        <f t="array" ref="B44">IFERROR(IF(MOD(ROW() - ROW($B$10) + 1, 2) = 1, TEXT(INDEX(_xlfn._xlws.FILTER('Plan hebdomadaire'!E$5:E$60, ('Plan hebdomadaire'!E$5:E$60 &lt;&gt; "")), INT((ROW() - ROW($B$10) + 2) / 2)), "hh:mm"), TEXT(INDEX(_xlfn._xlws.FILTER('Plan hebdomadaire'!E$5:E$60, ('Plan hebdomadaire'!E$5:E$60 &lt;&gt; "")), INT((ROW() - ROW($B$10) + 3) / 2)), "hh:mm") &amp; CHAR(10)), "")</f>
        <v/>
      </c>
      <c r="C44" s="61"/>
      <c r="D44" s="61"/>
      <c r="E44" s="122"/>
      <c r="F44" s="62" t="str">
        <f>IF(G44&lt;&gt;"","📌",IF(E44&lt;&gt;""," Mémo :",""))</f>
        <v/>
      </c>
      <c r="G44" s="63"/>
      <c r="H44" s="59"/>
      <c r="I44" s="64"/>
      <c r="J44" s="59"/>
      <c r="K44" s="64"/>
      <c r="L44" s="2"/>
    </row>
    <row r="45" spans="1:12" ht="15.75" customHeight="1" x14ac:dyDescent="0.2">
      <c r="A45" s="2"/>
      <c r="B45" s="65" t="str" cm="1">
        <f t="array" ref="B45">IFERROR(IF(MOD(ROW() - ROW($B$10) + 1, 2) = 1, TEXT(INDEX(_xlfn._xlws.FILTER('Plan hebdomadaire'!E$5:E$60, ('Plan hebdomadaire'!E$5:E$60 &lt;&gt; "")), INT((ROW() - ROW($B$10) + 2) / 2)), "hh:mm"), TEXT(INDEX(_xlfn._xlws.FILTER('Plan hebdomadaire'!E$5:E$60, ('Plan hebdomadaire'!E$5:E$60 &lt;&gt; "")), INT((ROW() - ROW($B$10) + 3) / 2)), "hh:mm") &amp; CHAR(10)), "")</f>
        <v/>
      </c>
      <c r="C45" s="61"/>
      <c r="D45" s="61"/>
      <c r="E45" s="153"/>
      <c r="F45" s="58"/>
      <c r="G45" s="58"/>
      <c r="H45" s="59"/>
      <c r="I45" s="58"/>
      <c r="J45" s="59"/>
      <c r="K45" s="58"/>
      <c r="L45" s="2"/>
    </row>
    <row r="46" spans="1:12" ht="15.75" customHeight="1" x14ac:dyDescent="0.2">
      <c r="A46" s="2"/>
      <c r="B46" s="60" t="str" cm="1">
        <f t="array" ref="B46">IFERROR(IF(MOD(ROW() - ROW($B$10) + 1, 2) = 1, TEXT(INDEX(_xlfn._xlws.FILTER('Plan hebdomadaire'!E$5:E$60, ('Plan hebdomadaire'!E$5:E$60 &lt;&gt; "")), INT((ROW() - ROW($B$10) + 2) / 2)), "hh:mm"), TEXT(INDEX(_xlfn._xlws.FILTER('Plan hebdomadaire'!E$5:E$60, ('Plan hebdomadaire'!E$5:E$60 &lt;&gt; "")), INT((ROW() - ROW($B$10) + 3) / 2)), "hh:mm") &amp; CHAR(10)), "")</f>
        <v/>
      </c>
      <c r="C46" s="61"/>
      <c r="D46" s="61"/>
      <c r="E46" s="122"/>
      <c r="F46" s="62" t="str">
        <f>IF(G46&lt;&gt;"","📌",IF(E46&lt;&gt;""," Mémo :",""))</f>
        <v/>
      </c>
      <c r="G46" s="63"/>
      <c r="H46" s="59"/>
      <c r="I46" s="64"/>
      <c r="J46" s="59"/>
      <c r="K46" s="64"/>
      <c r="L46" s="2"/>
    </row>
    <row r="47" spans="1:12" ht="15.75" customHeight="1" x14ac:dyDescent="0.2">
      <c r="A47" s="2"/>
      <c r="B47" s="65" t="str" cm="1">
        <f t="array" ref="B47">IFERROR(IF(MOD(ROW() - ROW($B$10) + 1, 2) = 1, TEXT(INDEX(_xlfn._xlws.FILTER('Plan hebdomadaire'!E$5:E$60, ('Plan hebdomadaire'!E$5:E$60 &lt;&gt; "")), INT((ROW() - ROW($B$10) + 2) / 2)), "hh:mm"), TEXT(INDEX(_xlfn._xlws.FILTER('Plan hebdomadaire'!E$5:E$60, ('Plan hebdomadaire'!E$5:E$60 &lt;&gt; "")), INT((ROW() - ROW($B$10) + 3) / 2)), "hh:mm") &amp; CHAR(10)), "")</f>
        <v/>
      </c>
      <c r="C47" s="61"/>
      <c r="D47" s="61"/>
      <c r="E47" s="153"/>
      <c r="F47" s="58"/>
      <c r="G47" s="58"/>
      <c r="H47" s="59"/>
      <c r="I47" s="58"/>
      <c r="J47" s="59"/>
      <c r="K47" s="58"/>
      <c r="L47" s="2"/>
    </row>
    <row r="48" spans="1:12" ht="15.75" customHeight="1" x14ac:dyDescent="0.2">
      <c r="A48" s="2"/>
      <c r="B48" s="60" t="str" cm="1">
        <f t="array" ref="B48">IFERROR(IF(MOD(ROW() - ROW($B$10) + 1, 2) = 1, TEXT(INDEX(_xlfn._xlws.FILTER('Plan hebdomadaire'!E$5:E$60, ('Plan hebdomadaire'!E$5:E$60 &lt;&gt; "")), INT((ROW() - ROW($B$10) + 2) / 2)), "hh:mm"), TEXT(INDEX(_xlfn._xlws.FILTER('Plan hebdomadaire'!E$5:E$60, ('Plan hebdomadaire'!E$5:E$60 &lt;&gt; "")), INT((ROW() - ROW($B$10) + 3) / 2)), "hh:mm") &amp; CHAR(10)), "")</f>
        <v/>
      </c>
      <c r="C48" s="61"/>
      <c r="D48" s="61"/>
      <c r="E48" s="122"/>
      <c r="F48" s="62" t="str">
        <f>IF(G48&lt;&gt;"","📌",IF(E48&lt;&gt;""," Mémo :",""))</f>
        <v/>
      </c>
      <c r="G48" s="63"/>
      <c r="H48" s="59"/>
      <c r="I48" s="64"/>
      <c r="J48" s="59"/>
      <c r="K48" s="64"/>
      <c r="L48" s="2"/>
    </row>
    <row r="49" spans="1:12" ht="15.75" customHeight="1" x14ac:dyDescent="0.2">
      <c r="A49" s="2"/>
      <c r="B49" s="65" t="str" cm="1">
        <f t="array" ref="B49">IFERROR(IF(MOD(ROW() - ROW($B$10) + 1, 2) = 1, TEXT(INDEX(_xlfn._xlws.FILTER('Plan hebdomadaire'!E$5:E$60, ('Plan hebdomadaire'!E$5:E$60 &lt;&gt; "")), INT((ROW() - ROW($B$10) + 2) / 2)), "hh:mm"), TEXT(INDEX(_xlfn._xlws.FILTER('Plan hebdomadaire'!E$5:E$60, ('Plan hebdomadaire'!E$5:E$60 &lt;&gt; "")), INT((ROW() - ROW($B$10) + 3) / 2)), "hh:mm") &amp; CHAR(10)), "")</f>
        <v/>
      </c>
      <c r="C49" s="61"/>
      <c r="D49" s="61"/>
      <c r="E49" s="153"/>
      <c r="F49" s="58"/>
      <c r="G49" s="58"/>
      <c r="H49" s="59"/>
      <c r="I49" s="58"/>
      <c r="J49" s="59"/>
      <c r="K49" s="58"/>
      <c r="L49" s="2"/>
    </row>
    <row r="50" spans="1:12" ht="15.75" customHeight="1" x14ac:dyDescent="0.2">
      <c r="A50" s="2"/>
      <c r="B50" s="60" t="str" cm="1">
        <f t="array" ref="B50">IFERROR(IF(MOD(ROW() - ROW($B$10) + 1, 2) = 1, TEXT(INDEX(_xlfn._xlws.FILTER('Plan hebdomadaire'!E$5:E$60, ('Plan hebdomadaire'!E$5:E$60 &lt;&gt; "")), INT((ROW() - ROW($B$10) + 2) / 2)), "hh:mm"), TEXT(INDEX(_xlfn._xlws.FILTER('Plan hebdomadaire'!E$5:E$60, ('Plan hebdomadaire'!E$5:E$60 &lt;&gt; "")), INT((ROW() - ROW($B$10) + 3) / 2)), "hh:mm") &amp; CHAR(10)), "")</f>
        <v/>
      </c>
      <c r="C50" s="61"/>
      <c r="D50" s="61"/>
      <c r="E50" s="122"/>
      <c r="F50" s="62" t="str">
        <f>IF(G50&lt;&gt;"","📌",IF(E50&lt;&gt;""," Mémo :",""))</f>
        <v/>
      </c>
      <c r="G50" s="63"/>
      <c r="H50" s="59"/>
      <c r="I50" s="64"/>
      <c r="J50" s="59"/>
      <c r="K50" s="64"/>
      <c r="L50" s="2"/>
    </row>
    <row r="51" spans="1:12" ht="15.75" customHeight="1" x14ac:dyDescent="0.2">
      <c r="A51" s="2"/>
      <c r="B51" s="65" t="str" cm="1">
        <f t="array" ref="B51">IFERROR(IF(MOD(ROW() - ROW($B$10) + 1, 2) = 1, TEXT(INDEX(_xlfn._xlws.FILTER('Plan hebdomadaire'!E$5:E$60, ('Plan hebdomadaire'!E$5:E$60 &lt;&gt; "")), INT((ROW() - ROW($B$10) + 2) / 2)), "hh:mm"), TEXT(INDEX(_xlfn._xlws.FILTER('Plan hebdomadaire'!E$5:E$60, ('Plan hebdomadaire'!E$5:E$60 &lt;&gt; "")), INT((ROW() - ROW($B$10) + 3) / 2)), "hh:mm") &amp; CHAR(10)), "")</f>
        <v/>
      </c>
      <c r="C51" s="61"/>
      <c r="D51" s="61"/>
      <c r="E51" s="153"/>
      <c r="F51" s="58"/>
      <c r="G51" s="58"/>
      <c r="H51" s="59"/>
      <c r="I51" s="58"/>
      <c r="J51" s="59"/>
      <c r="K51" s="58"/>
      <c r="L51" s="2"/>
    </row>
    <row r="52" spans="1:12" ht="15.75" customHeight="1" x14ac:dyDescent="0.2">
      <c r="A52" s="2"/>
      <c r="B52" s="60" t="str" cm="1">
        <f t="array" ref="B52">IFERROR(IF(MOD(ROW() - ROW($B$10) + 1, 2) = 1, TEXT(INDEX(_xlfn._xlws.FILTER('Plan hebdomadaire'!E$5:E$60, ('Plan hebdomadaire'!E$5:E$60 &lt;&gt; "")), INT((ROW() - ROW($B$10) + 2) / 2)), "hh:mm"), TEXT(INDEX(_xlfn._xlws.FILTER('Plan hebdomadaire'!E$5:E$60, ('Plan hebdomadaire'!E$5:E$60 &lt;&gt; "")), INT((ROW() - ROW($B$10) + 3) / 2)), "hh:mm") &amp; CHAR(10)), "")</f>
        <v/>
      </c>
      <c r="C52" s="61"/>
      <c r="D52" s="61"/>
      <c r="E52" s="122"/>
      <c r="F52" s="62" t="str">
        <f>IF(G52&lt;&gt;"","📌",IF(E52&lt;&gt;""," Mémo :",""))</f>
        <v/>
      </c>
      <c r="G52" s="63"/>
      <c r="H52" s="59"/>
      <c r="I52" s="64"/>
      <c r="J52" s="59"/>
      <c r="K52" s="64"/>
      <c r="L52" s="2"/>
    </row>
    <row r="53" spans="1:12" ht="15.75" customHeight="1" x14ac:dyDescent="0.2">
      <c r="A53" s="2"/>
      <c r="B53" s="65" t="str" cm="1">
        <f t="array" ref="B53">IFERROR(IF(MOD(ROW() - ROW($B$10) + 1, 2) = 1, TEXT(INDEX(_xlfn._xlws.FILTER('Plan hebdomadaire'!E$5:E$60, ('Plan hebdomadaire'!E$5:E$60 &lt;&gt; "")), INT((ROW() - ROW($B$10) + 2) / 2)), "hh:mm"), TEXT(INDEX(_xlfn._xlws.FILTER('Plan hebdomadaire'!E$5:E$60, ('Plan hebdomadaire'!E$5:E$60 &lt;&gt; "")), INT((ROW() - ROW($B$10) + 3) / 2)), "hh:mm") &amp; CHAR(10)), "")</f>
        <v/>
      </c>
      <c r="C53" s="61"/>
      <c r="D53" s="61"/>
      <c r="E53" s="153"/>
      <c r="F53" s="58"/>
      <c r="G53" s="58"/>
      <c r="H53" s="59"/>
      <c r="I53" s="58"/>
      <c r="J53" s="59"/>
      <c r="K53" s="58"/>
      <c r="L53" s="2"/>
    </row>
    <row r="54" spans="1:12" ht="15.75" customHeight="1" x14ac:dyDescent="0.2">
      <c r="A54" s="2"/>
      <c r="B54" s="60" t="str" cm="1">
        <f t="array" ref="B54">IFERROR(IF(MOD(ROW() - ROW($B$10) + 1, 2) = 1, TEXT(INDEX(_xlfn._xlws.FILTER('Plan hebdomadaire'!E$5:E$60, ('Plan hebdomadaire'!E$5:E$60 &lt;&gt; "")), INT((ROW() - ROW($B$10) + 2) / 2)), "hh:mm"), TEXT(INDEX(_xlfn._xlws.FILTER('Plan hebdomadaire'!E$5:E$60, ('Plan hebdomadaire'!E$5:E$60 &lt;&gt; "")), INT((ROW() - ROW($B$10) + 3) / 2)), "hh:mm") &amp; CHAR(10)), "")</f>
        <v/>
      </c>
      <c r="C54" s="61"/>
      <c r="D54" s="61"/>
      <c r="E54" s="122"/>
      <c r="F54" s="62" t="str">
        <f>IF(G54&lt;&gt;"","📌",IF(E54&lt;&gt;""," Mémo :",""))</f>
        <v/>
      </c>
      <c r="G54" s="63"/>
      <c r="H54" s="59"/>
      <c r="I54" s="64"/>
      <c r="J54" s="59"/>
      <c r="K54" s="64"/>
      <c r="L54" s="2"/>
    </row>
    <row r="55" spans="1:12" ht="15.75" customHeight="1" x14ac:dyDescent="0.2">
      <c r="A55" s="2"/>
      <c r="B55" s="65" t="str" cm="1">
        <f t="array" ref="B55">IFERROR(IF(MOD(ROW() - ROW($B$10) + 1, 2) = 1, TEXT(INDEX(_xlfn._xlws.FILTER('Plan hebdomadaire'!E$5:E$60, ('Plan hebdomadaire'!E$5:E$60 &lt;&gt; "")), INT((ROW() - ROW($B$10) + 2) / 2)), "hh:mm"), TEXT(INDEX(_xlfn._xlws.FILTER('Plan hebdomadaire'!E$5:E$60, ('Plan hebdomadaire'!E$5:E$60 &lt;&gt; "")), INT((ROW() - ROW($B$10) + 3) / 2)), "hh:mm") &amp; CHAR(10)), "")</f>
        <v/>
      </c>
      <c r="C55" s="61"/>
      <c r="D55" s="61"/>
      <c r="E55" s="153"/>
      <c r="F55" s="58"/>
      <c r="G55" s="58"/>
      <c r="H55" s="59"/>
      <c r="I55" s="58"/>
      <c r="J55" s="59"/>
      <c r="K55" s="58"/>
      <c r="L55" s="2"/>
    </row>
    <row r="56" spans="1:12" ht="15.75" customHeight="1" x14ac:dyDescent="0.2">
      <c r="A56" s="2"/>
      <c r="B56" s="60" t="str" cm="1">
        <f t="array" ref="B56">IFERROR(IF(MOD(ROW() - ROW($B$10) + 1, 2) = 1, TEXT(INDEX(_xlfn._xlws.FILTER('Plan hebdomadaire'!E$5:E$60, ('Plan hebdomadaire'!E$5:E$60 &lt;&gt; "")), INT((ROW() - ROW($B$10) + 2) / 2)), "hh:mm"), TEXT(INDEX(_xlfn._xlws.FILTER('Plan hebdomadaire'!E$5:E$60, ('Plan hebdomadaire'!E$5:E$60 &lt;&gt; "")), INT((ROW() - ROW($B$10) + 3) / 2)), "hh:mm") &amp; CHAR(10)), "")</f>
        <v/>
      </c>
      <c r="C56" s="61"/>
      <c r="D56" s="61"/>
      <c r="E56" s="122"/>
      <c r="F56" s="62" t="str">
        <f>IF(G56&lt;&gt;"","📌",IF(E56&lt;&gt;""," Mémo :",""))</f>
        <v/>
      </c>
      <c r="G56" s="63"/>
      <c r="H56" s="59"/>
      <c r="I56" s="64"/>
      <c r="J56" s="59"/>
      <c r="K56" s="64"/>
      <c r="L56" s="2"/>
    </row>
    <row r="57" spans="1:12" ht="15.75" customHeight="1" x14ac:dyDescent="0.2">
      <c r="A57" s="2"/>
      <c r="B57" s="65" t="str" cm="1">
        <f t="array" ref="B57">IFERROR(IF(MOD(ROW() - ROW($B$10) + 1, 2) = 1, TEXT(INDEX(_xlfn._xlws.FILTER('Plan hebdomadaire'!E$5:E$60, ('Plan hebdomadaire'!E$5:E$60 &lt;&gt; "")), INT((ROW() - ROW($B$10) + 2) / 2)), "hh:mm"), TEXT(INDEX(_xlfn._xlws.FILTER('Plan hebdomadaire'!E$5:E$60, ('Plan hebdomadaire'!E$5:E$60 &lt;&gt; "")), INT((ROW() - ROW($B$10) + 3) / 2)), "hh:mm") &amp; CHAR(10)), "")</f>
        <v/>
      </c>
      <c r="C57" s="61"/>
      <c r="D57" s="61"/>
      <c r="E57" s="153"/>
      <c r="F57" s="58"/>
      <c r="G57" s="58"/>
      <c r="H57" s="59"/>
      <c r="I57" s="58"/>
      <c r="J57" s="59"/>
      <c r="K57" s="58"/>
      <c r="L57" s="2"/>
    </row>
    <row r="58" spans="1:12" ht="15.75" customHeight="1" x14ac:dyDescent="0.2">
      <c r="A58" s="2"/>
      <c r="B58" s="60" t="str" cm="1">
        <f t="array" ref="B58">IFERROR(IF(MOD(ROW() - ROW($B$10) + 1, 2) = 1, TEXT(INDEX(_xlfn._xlws.FILTER('Plan hebdomadaire'!E$5:E$60, ('Plan hebdomadaire'!E$5:E$60 &lt;&gt; "")), INT((ROW() - ROW($B$10) + 2) / 2)), "hh:mm"), TEXT(INDEX(_xlfn._xlws.FILTER('Plan hebdomadaire'!E$5:E$60, ('Plan hebdomadaire'!E$5:E$60 &lt;&gt; "")), INT((ROW() - ROW($B$10) + 3) / 2)), "hh:mm") &amp; CHAR(10)), "")</f>
        <v/>
      </c>
      <c r="C58" s="61"/>
      <c r="D58" s="61"/>
      <c r="E58" s="122"/>
      <c r="F58" s="62" t="str">
        <f>IF(G58&lt;&gt;"","📌",IF(E58&lt;&gt;""," Mémo :",""))</f>
        <v/>
      </c>
      <c r="G58" s="63"/>
      <c r="H58" s="59"/>
      <c r="I58" s="64"/>
      <c r="J58" s="59"/>
      <c r="K58" s="64"/>
      <c r="L58" s="2"/>
    </row>
    <row r="59" spans="1:12" ht="15.75" customHeight="1" x14ac:dyDescent="0.2">
      <c r="A59" s="2"/>
      <c r="B59" s="65" t="str" cm="1">
        <f t="array" ref="B59">IFERROR(IF(MOD(ROW() - ROW($B$10) + 1, 2) = 1, TEXT(INDEX(_xlfn._xlws.FILTER('Plan hebdomadaire'!E$5:E$60, ('Plan hebdomadaire'!E$5:E$60 &lt;&gt; "")), INT((ROW() - ROW($B$10) + 2) / 2)), "hh:mm"), TEXT(INDEX(_xlfn._xlws.FILTER('Plan hebdomadaire'!E$5:E$60, ('Plan hebdomadaire'!E$5:E$60 &lt;&gt; "")), INT((ROW() - ROW($B$10) + 3) / 2)), "hh:mm") &amp; CHAR(10)), "")</f>
        <v/>
      </c>
      <c r="C59" s="61"/>
      <c r="D59" s="61"/>
      <c r="E59" s="153"/>
      <c r="F59" s="58"/>
      <c r="G59" s="58"/>
      <c r="H59" s="59"/>
      <c r="I59" s="58"/>
      <c r="J59" s="59"/>
      <c r="K59" s="58"/>
      <c r="L59" s="2"/>
    </row>
    <row r="60" spans="1:12" ht="15.75" customHeight="1" x14ac:dyDescent="0.2">
      <c r="A60" s="2"/>
      <c r="B60" s="60" t="str" cm="1">
        <f t="array" ref="B60">IFERROR(IF(MOD(ROW() - ROW($B$10) + 1, 2) = 1, TEXT(INDEX(_xlfn._xlws.FILTER('Plan hebdomadaire'!E$5:E$60, ('Plan hebdomadaire'!E$5:E$60 &lt;&gt; "")), INT((ROW() - ROW($B$10) + 2) / 2)), "hh:mm"), TEXT(INDEX(_xlfn._xlws.FILTER('Plan hebdomadaire'!E$5:E$60, ('Plan hebdomadaire'!E$5:E$60 &lt;&gt; "")), INT((ROW() - ROW($B$10) + 3) / 2)), "hh:mm") &amp; CHAR(10)), "")</f>
        <v/>
      </c>
      <c r="C60" s="61"/>
      <c r="D60" s="61"/>
      <c r="E60" s="122"/>
      <c r="F60" s="62" t="str">
        <f>IF(G60&lt;&gt;"","📌",IF(E60&lt;&gt;""," Mémo :",""))</f>
        <v/>
      </c>
      <c r="G60" s="63"/>
      <c r="H60" s="59"/>
      <c r="I60" s="64"/>
      <c r="J60" s="59"/>
      <c r="K60" s="64"/>
      <c r="L60" s="2"/>
    </row>
    <row r="61" spans="1:12" ht="15.75" customHeight="1" x14ac:dyDescent="0.2">
      <c r="A61" s="2"/>
      <c r="B61" s="65" t="str" cm="1">
        <f t="array" ref="B61">IFERROR(IF(MOD(ROW() - ROW($B$10) + 1, 2) = 1, TEXT(INDEX(_xlfn._xlws.FILTER('Plan hebdomadaire'!E$5:E$60, ('Plan hebdomadaire'!E$5:E$60 &lt;&gt; "")), INT((ROW() - ROW($B$10) + 2) / 2)), "hh:mm"), TEXT(INDEX(_xlfn._xlws.FILTER('Plan hebdomadaire'!E$5:E$60, ('Plan hebdomadaire'!E$5:E$60 &lt;&gt; "")), INT((ROW() - ROW($B$10) + 3) / 2)), "hh:mm") &amp; CHAR(10)), "")</f>
        <v/>
      </c>
      <c r="C61" s="61"/>
      <c r="D61" s="61"/>
      <c r="E61" s="153"/>
      <c r="F61" s="58"/>
      <c r="G61" s="58"/>
      <c r="H61" s="59"/>
      <c r="I61" s="58"/>
      <c r="J61" s="59"/>
      <c r="K61" s="58"/>
      <c r="L61" s="2"/>
    </row>
    <row r="62" spans="1:12" ht="15.75" customHeight="1" x14ac:dyDescent="0.2">
      <c r="A62" s="2"/>
      <c r="B62" s="60" t="str" cm="1">
        <f t="array" ref="B62">IFERROR(IF(MOD(ROW() - ROW($B$10) + 1, 2) = 1, TEXT(INDEX(_xlfn._xlws.FILTER('Plan hebdomadaire'!E$5:E$60, ('Plan hebdomadaire'!E$5:E$60 &lt;&gt; "")), INT((ROW() - ROW($B$10) + 2) / 2)), "hh:mm"), TEXT(INDEX(_xlfn._xlws.FILTER('Plan hebdomadaire'!E$5:E$60, ('Plan hebdomadaire'!E$5:E$60 &lt;&gt; "")), INT((ROW() - ROW($B$10) + 3) / 2)), "hh:mm") &amp; CHAR(10)), "")</f>
        <v/>
      </c>
      <c r="C62" s="61"/>
      <c r="D62" s="61"/>
      <c r="E62" s="122"/>
      <c r="F62" s="62" t="str">
        <f>IF(G62&lt;&gt;"","📌",IF(E62&lt;&gt;""," Mémo :",""))</f>
        <v/>
      </c>
      <c r="G62" s="63"/>
      <c r="H62" s="59"/>
      <c r="I62" s="64"/>
      <c r="J62" s="59"/>
      <c r="K62" s="64"/>
      <c r="L62" s="2"/>
    </row>
    <row r="63" spans="1:12" ht="15.75" customHeight="1" x14ac:dyDescent="0.2">
      <c r="A63" s="2"/>
      <c r="B63" s="65" t="str" cm="1">
        <f t="array" ref="B63">IFERROR(IF(MOD(ROW() - ROW($B$10) + 1, 2) = 1, TEXT(INDEX(_xlfn._xlws.FILTER('Plan hebdomadaire'!E$5:E$60, ('Plan hebdomadaire'!E$5:E$60 &lt;&gt; "")), INT((ROW() - ROW($B$10) + 2) / 2)), "hh:mm"), TEXT(INDEX(_xlfn._xlws.FILTER('Plan hebdomadaire'!E$5:E$60, ('Plan hebdomadaire'!E$5:E$60 &lt;&gt; "")), INT((ROW() - ROW($B$10) + 3) / 2)), "hh:mm") &amp; CHAR(10)), "")</f>
        <v/>
      </c>
      <c r="C63" s="61"/>
      <c r="D63" s="61"/>
      <c r="E63" s="153"/>
      <c r="F63" s="58"/>
      <c r="G63" s="58"/>
      <c r="H63" s="59"/>
      <c r="I63" s="58"/>
      <c r="J63" s="59"/>
      <c r="K63" s="58"/>
      <c r="L63" s="2"/>
    </row>
    <row r="64" spans="1:12" ht="15.75" customHeight="1" x14ac:dyDescent="0.2">
      <c r="A64" s="2"/>
      <c r="B64" s="60" t="str" cm="1">
        <f t="array" ref="B64">IFERROR(IF(MOD(ROW() - ROW($B$10) + 1, 2) = 1, TEXT(INDEX(_xlfn._xlws.FILTER('Plan hebdomadaire'!E$5:E$60, ('Plan hebdomadaire'!E$5:E$60 &lt;&gt; "")), INT((ROW() - ROW($B$10) + 2) / 2)), "hh:mm"), TEXT(INDEX(_xlfn._xlws.FILTER('Plan hebdomadaire'!E$5:E$60, ('Plan hebdomadaire'!E$5:E$60 &lt;&gt; "")), INT((ROW() - ROW($B$10) + 3) / 2)), "hh:mm") &amp; CHAR(10)), "")</f>
        <v/>
      </c>
      <c r="C64" s="61"/>
      <c r="D64" s="61"/>
      <c r="E64" s="122"/>
      <c r="F64" s="62" t="str">
        <f>IF(G64&lt;&gt;"","📌",IF(E64&lt;&gt;""," Mémo :",""))</f>
        <v/>
      </c>
      <c r="G64" s="63"/>
      <c r="H64" s="59"/>
      <c r="I64" s="64"/>
      <c r="J64" s="59"/>
      <c r="K64" s="64"/>
      <c r="L64" s="2"/>
    </row>
    <row r="65" spans="1:12" ht="15.75" customHeight="1" x14ac:dyDescent="0.2">
      <c r="A65" s="2"/>
      <c r="B65" s="65" t="str" cm="1">
        <f t="array" ref="B65">IFERROR(IF(MOD(ROW() - ROW($B$10) + 1, 2) = 1, TEXT(INDEX(_xlfn._xlws.FILTER('Plan hebdomadaire'!E$5:E$60, ('Plan hebdomadaire'!E$5:E$60 &lt;&gt; "")), INT((ROW() - ROW($B$10) + 2) / 2)), "hh:mm"), TEXT(INDEX(_xlfn._xlws.FILTER('Plan hebdomadaire'!E$5:E$60, ('Plan hebdomadaire'!E$5:E$60 &lt;&gt; "")), INT((ROW() - ROW($B$10) + 3) / 2)), "hh:mm") &amp; CHAR(10)), "")</f>
        <v/>
      </c>
      <c r="C65" s="61"/>
      <c r="D65" s="61"/>
      <c r="E65" s="153"/>
      <c r="F65" s="58"/>
      <c r="G65" s="58"/>
      <c r="H65" s="59"/>
      <c r="I65" s="58"/>
      <c r="J65" s="59"/>
      <c r="K65" s="58"/>
      <c r="L65" s="2"/>
    </row>
    <row r="66" spans="1:12" ht="15.75" customHeight="1" x14ac:dyDescent="0.2">
      <c r="A66" s="2"/>
      <c r="B66" s="142" t="str">
        <f>IF(H2,"","💡 Faire un retour à la ligne dans une cellule : Alt + Entrée (Win) / Cmd + Entrée (Mac) — Copier-coller du contenu externe : double-cliquez d’abord dans la cellule (ou F2) avant de coller !")</f>
        <v>💡 Faire un retour à la ligne dans une cellule : Alt + Entrée (Win) / Cmd + Entrée (Mac) — Copier-coller du contenu externe : double-cliquez d’abord dans la cellule (ou F2) avant de coller !</v>
      </c>
      <c r="C66" s="143"/>
      <c r="D66" s="143"/>
      <c r="E66" s="143"/>
      <c r="F66" s="143"/>
      <c r="G66" s="143"/>
      <c r="H66" s="143"/>
      <c r="I66" s="143"/>
      <c r="J66" s="143"/>
      <c r="K66" s="143"/>
      <c r="L66" s="2"/>
    </row>
  </sheetData>
  <sheetProtection sheet="1" objects="1" scenarios="1"/>
  <protectedRanges>
    <protectedRange sqref="H2 B5:G5 I5:K5 I13 K13 I15 K15 I17 K17 I19 K19 I21 K21 I23 K23 I25 K25 I27 K27 I29 K29 I31 K31 I33 K33 I35 K35 I37 K37 I39 K39 I41 K41 I43 K43 I45 K45 I47 K47 I49 K49 I51 K51 I53 K53 I55 K55 I57 K57 I59 K59 I61 K61 I63 K63 I65 K65 G12:G65 I11 K11" name="Édition"/>
    <protectedRange sqref="G10:G11" name="Édition_1"/>
  </protectedRanges>
  <mergeCells count="3">
    <mergeCell ref="B5:G5"/>
    <mergeCell ref="I5:K5"/>
    <mergeCell ref="B66:K66"/>
  </mergeCells>
  <conditionalFormatting sqref="A1:L1">
    <cfRule type="expression" dxfId="397" priority="28">
      <formula>$H$2=TRUE</formula>
    </cfRule>
  </conditionalFormatting>
  <conditionalFormatting sqref="A2:L66">
    <cfRule type="expression" dxfId="396" priority="1">
      <formula>$H$2=TRUE</formula>
    </cfRule>
  </conditionalFormatting>
  <conditionalFormatting sqref="B10:K66">
    <cfRule type="expression" dxfId="395" priority="26">
      <formula>AND($B10="", ROW() = ROW($B$10) + COUNTIF($B$10:$B$65,"&lt;&gt;") + 1)</formula>
    </cfRule>
  </conditionalFormatting>
  <conditionalFormatting sqref="E10:E65">
    <cfRule type="expression" dxfId="394" priority="2">
      <formula>COUNTIFS(   INDIRECT("'Plan hebdomadaire'!$B$5:$B$60"),   INDIRECT("E"&amp;ROW()-MOD(ROW()-10,2)),   INDIRECT("'Plan hebdomadaire'!$C$5:$C$60"),   "Rouge" )&gt;0</formula>
    </cfRule>
    <cfRule type="expression" dxfId="393" priority="3">
      <formula>COUNTIFS(   INDIRECT("'Plan hebdomadaire'!$B$5:$B$60"),   INDIRECT("E"&amp;ROW()-MOD(ROW()-10,2)),   INDIRECT("'Plan hebdomadaire'!$C$5:$C$60"),   "Rose clair" )&gt;0</formula>
    </cfRule>
    <cfRule type="expression" dxfId="392" priority="4">
      <formula>COUNTIFS(   INDIRECT("'Plan hebdomadaire'!$B$5:$B$60"),   INDIRECT("E"&amp;ROW()-MOD(ROW()-10,2)),   INDIRECT("'Plan hebdomadaire'!$C$5:$C$60"),   "Rose foncé" )&gt;0</formula>
    </cfRule>
    <cfRule type="expression" dxfId="391" priority="5">
      <formula>COUNTIFS(   INDIRECT("'Plan hebdomadaire'!$B$5:$B$60"),   INDIRECT("E"&amp;ROW()-MOD(ROW()-10,2)),   INDIRECT("'Plan hebdomadaire'!$C$5:$C$60"),   "Violet" )&gt;0</formula>
    </cfRule>
    <cfRule type="expression" dxfId="390" priority="6">
      <formula>COUNTIFS(   INDIRECT("'Plan hebdomadaire'!$B$5:$B$60"),   INDIRECT("E"&amp;ROW()-MOD(ROW()-10,2)),   INDIRECT("'Plan hebdomadaire'!$C$5:$C$60"),   "Lavande" )&gt;0</formula>
    </cfRule>
    <cfRule type="expression" dxfId="389" priority="7">
      <formula>COUNTIFS(INDIRECT("'Plan hebdomadaire'!$B$5:$B$60"),INDIRECT("E"&amp;ROW()-MOD(ROW()-10,2)),INDIRECT("'Plan hebdomadaire'!$C$5:$C$60"),"Indigo")&gt;0</formula>
    </cfRule>
    <cfRule type="expression" dxfId="388" priority="8">
      <formula>COUNTIFS(INDIRECT("'Plan hebdomadaire'!$B$5:$B$60"),INDIRECT("E"&amp;ROW()-MOD(ROW()-10,2)),INDIRECT("'Plan hebdomadaire'!$C$5:$C$60"),"Bleu")&gt;0</formula>
    </cfRule>
    <cfRule type="expression" dxfId="387" priority="9">
      <formula>COUNTIFS(INDIRECT("'Plan hebdomadaire'!$B$5:$B$60"),INDIRECT("E"&amp;ROW()-MOD(ROW()-10,2)),INDIRECT("'Plan hebdomadaire'!$C$5:$C$60"),"Bleu ciel")&gt;0</formula>
    </cfRule>
    <cfRule type="expression" dxfId="386" priority="10">
      <formula>COUNTIFS(INDIRECT("'Plan hebdomadaire'!$B$5:$B$60"),INDIRECT("E"&amp;ROW()-MOD(ROW()-10,2)),INDIRECT("'Plan hebdomadaire'!$C$5:$C$60"),"Azurin")&gt;0</formula>
    </cfRule>
    <cfRule type="expression" dxfId="385" priority="11">
      <formula>COUNTIFS(INDIRECT("'Plan hebdomadaire'!$B$5:$B$60"),INDIRECT("E"&amp;ROW()-MOD(ROW()-10,2)),INDIRECT("'Plan hebdomadaire'!$C$5:$C$60"),"Turquoise")&gt;0</formula>
    </cfRule>
    <cfRule type="expression" dxfId="384" priority="12">
      <formula>COUNTIFS(INDIRECT("'Plan hebdomadaire'!$B$5:$B$60"),INDIRECT("E"&amp;ROW()-MOD(ROW()-10,2)),INDIRECT("'Plan hebdomadaire'!$C$5:$C$60"),"Vert")&gt;0</formula>
    </cfRule>
    <cfRule type="expression" dxfId="383" priority="13">
      <formula>COUNTIFS(INDIRECT("'Plan hebdomadaire'!$B$5:$B$60"),INDIRECT("E"&amp;ROW()-MOD(ROW()-10,2)),INDIRECT("'Plan hebdomadaire'!$C$5:$C$60"),"Vert clair")&gt;0</formula>
    </cfRule>
    <cfRule type="expression" dxfId="382" priority="14">
      <formula>COUNTIFS(INDIRECT("'Plan hebdomadaire'!$B$5:$B$60"),INDIRECT("E"&amp;ROW()-MOD(ROW()-10,2)),INDIRECT("'Plan hebdomadaire'!$C$5:$C$60"),"Lime")&gt;0</formula>
    </cfRule>
    <cfRule type="expression" dxfId="381" priority="15">
      <formula>COUNTIFS(INDIRECT("'Plan hebdomadaire'!$B$5:$B$60"),INDIRECT("E"&amp;ROW()-MOD(ROW()-10,2)),INDIRECT("'Plan hebdomadaire'!$C$5:$C$60"),"Jaune")&gt;0</formula>
    </cfRule>
    <cfRule type="expression" dxfId="380" priority="16">
      <formula>COUNTIFS(INDIRECT("'Plan hebdomadaire'!$B$5:$B$60"),INDIRECT("E"&amp;ROW()-MOD(ROW()-10,2)),INDIRECT("'Plan hebdomadaire'!$C$5:$C$60"),"Orange clair")&gt;0</formula>
    </cfRule>
    <cfRule type="expression" dxfId="379" priority="17">
      <formula>COUNTIFS(INDIRECT("'Plan hebdomadaire'!$B$5:$B$60"),INDIRECT("E"&amp;ROW()-MOD(ROW()-10,2)),INDIRECT("'Plan hebdomadaire'!$C$5:$C$60"),"Orange")&gt;0</formula>
    </cfRule>
    <cfRule type="expression" dxfId="378" priority="18">
      <formula>COUNTIFS(INDIRECT("'Plan hebdomadaire'!$B$5:$B$60"),INDIRECT("E"&amp;ROW()-MOD(ROW()-10,2)),INDIRECT("'Plan hebdomadaire'!$C$5:$C$60"),"Orange foncé")&gt;0</formula>
    </cfRule>
    <cfRule type="expression" dxfId="377" priority="19">
      <formula>COUNTIFS(INDIRECT("'Plan hebdomadaire'!$B$5:$B$60"),INDIRECT("E"&amp;ROW()-MOD(ROW()-10,2)),INDIRECT("'Plan hebdomadaire'!$C$5:$C$60"),"Brun sable")&gt;0</formula>
    </cfRule>
    <cfRule type="expression" dxfId="376" priority="20">
      <formula>COUNTIFS(INDIRECT("'Plan hebdomadaire'!$B$5:$B$60"),INDIRECT("E"&amp;ROW()-MOD(ROW()-10,2)),INDIRECT("'Plan hebdomadaire'!$C$5:$C$60"),"Brun")&gt;0</formula>
    </cfRule>
    <cfRule type="expression" dxfId="375" priority="21">
      <formula>COUNTIFS(INDIRECT("'Plan hebdomadaire'!$B$5:$B$60"),INDIRECT("E"&amp;ROW()-MOD(ROW()-10,2)),INDIRECT("'Plan hebdomadaire'!$C$5:$C$60"),"Gris clair")&gt;0</formula>
    </cfRule>
    <cfRule type="expression" dxfId="374" priority="22">
      <formula>COUNTIFS(INDIRECT("'Plan hebdomadaire'!$B$5:$B$60"),INDIRECT("E"&amp;ROW()-MOD(ROW()-10,2)),INDIRECT("'Plan hebdomadaire'!$C$5:$C$60"),"Gris")&gt;0</formula>
    </cfRule>
    <cfRule type="expression" dxfId="373" priority="23">
      <formula>COUNTIFS(INDIRECT("'Plan hebdomadaire'!$B$5:$B$60"),INDIRECT("E"&amp;ROW()-MOD(ROW()-10,2)),INDIRECT("'Plan hebdomadaire'!$C$5:$C$60"),"Bleu gris")&gt;0</formula>
    </cfRule>
    <cfRule type="expression" dxfId="372" priority="24">
      <formula>COUNTIFS(INDIRECT("'Plan hebdomadaire'!$B$5:$B$60"),INDIRECT("E"&amp;ROW()-MOD(ROW()-10,2)),INDIRECT("'Plan hebdomadaire'!$C$5:$C$60"),"Noir")&gt;0</formula>
    </cfRule>
    <cfRule type="expression" dxfId="371" priority="25">
      <formula>COUNTIFS(INDIRECT("'Plan hebdomadaire'!$B$5:$B$60"),INDIRECT("E"&amp;ROW()-MOD(ROW()-10,2)),INDIRECT("'Plan hebdomadaire'!$C$5:$C$60"),"Blanc")&gt;0</formula>
    </cfRule>
  </conditionalFormatting>
  <printOptions horizontalCentered="1"/>
  <pageMargins left="0.7" right="0.7" top="0.75" bottom="0.75" header="0" footer="0"/>
  <pageSetup paperSize="9" fitToHeight="0" pageOrder="overThenDown"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L66"/>
  <sheetViews>
    <sheetView showGridLines="0" workbookViewId="0">
      <selection activeCell="G11" sqref="G11"/>
    </sheetView>
  </sheetViews>
  <sheetFormatPr baseColWidth="10" defaultColWidth="0" defaultRowHeight="15.75" customHeight="1" zeroHeight="1" x14ac:dyDescent="0.2"/>
  <cols>
    <col min="1" max="1" width="2.28515625" customWidth="1"/>
    <col min="2" max="2" width="7.85546875" customWidth="1"/>
    <col min="3" max="3" width="1.42578125" customWidth="1"/>
    <col min="4" max="4" width="1.42578125" hidden="1" customWidth="1"/>
    <col min="5" max="5" width="18.5703125" customWidth="1"/>
    <col min="6" max="6" width="2.28515625" customWidth="1"/>
    <col min="7" max="7" width="72" customWidth="1"/>
    <col min="8" max="8" width="2.28515625" customWidth="1"/>
    <col min="9" max="9" width="28.5703125" customWidth="1"/>
    <col min="10" max="10" width="1.42578125" customWidth="1"/>
    <col min="11" max="11" width="21.42578125" customWidth="1"/>
    <col min="12" max="12" width="2.28515625" customWidth="1"/>
  </cols>
  <sheetData>
    <row r="1" spans="1:12" ht="9.75" customHeight="1" x14ac:dyDescent="0.2">
      <c r="A1" s="2"/>
      <c r="B1" s="2"/>
      <c r="C1" s="2"/>
      <c r="D1" s="2"/>
      <c r="E1" s="2"/>
      <c r="F1" s="2"/>
      <c r="G1" s="2"/>
      <c r="H1" s="2"/>
      <c r="I1" s="2"/>
      <c r="J1" s="2"/>
      <c r="K1" s="2"/>
      <c r="L1" s="2"/>
    </row>
    <row r="2" spans="1:12" ht="27" customHeight="1" x14ac:dyDescent="0.2">
      <c r="A2" s="2"/>
      <c r="B2" s="40" t="s">
        <v>73</v>
      </c>
      <c r="C2" s="40"/>
      <c r="D2" s="40"/>
      <c r="E2" s="41"/>
      <c r="F2" s="41"/>
      <c r="G2" s="42">
        <f>IF(ISNUMBER('Plan hebdomadaire'!H2), 'Plan hebdomadaire'!H2+1, "Veuillez spécifiez la semaine dans le Plan hebdomadaire !")</f>
        <v>45902</v>
      </c>
      <c r="H2" s="114" t="b">
        <v>0</v>
      </c>
      <c r="I2" s="43" t="s">
        <v>65</v>
      </c>
      <c r="J2" s="44"/>
      <c r="K2" s="45"/>
      <c r="L2" s="2"/>
    </row>
    <row r="3" spans="1:12" ht="12" customHeight="1" x14ac:dyDescent="0.2">
      <c r="A3" s="2"/>
      <c r="B3" s="2"/>
      <c r="C3" s="2"/>
      <c r="D3" s="2"/>
      <c r="E3" s="2"/>
      <c r="F3" s="2"/>
      <c r="G3" s="2"/>
      <c r="H3" s="2"/>
      <c r="I3" s="2"/>
      <c r="J3" s="2"/>
      <c r="K3" s="2"/>
      <c r="L3" s="2"/>
    </row>
    <row r="4" spans="1:12" ht="12" customHeight="1" x14ac:dyDescent="0.2">
      <c r="A4" s="2"/>
      <c r="B4" s="46" t="s">
        <v>66</v>
      </c>
      <c r="C4" s="47"/>
      <c r="D4" s="47"/>
      <c r="E4" s="48"/>
      <c r="F4" s="49"/>
      <c r="G4" s="48"/>
      <c r="H4" s="50"/>
      <c r="I4" s="46" t="s">
        <v>67</v>
      </c>
      <c r="J4" s="51"/>
      <c r="K4" s="48"/>
      <c r="L4" s="2"/>
    </row>
    <row r="5" spans="1:12" s="116" customFormat="1" ht="51" x14ac:dyDescent="0.2">
      <c r="A5" s="48"/>
      <c r="B5" s="139"/>
      <c r="C5" s="140"/>
      <c r="D5" s="140"/>
      <c r="E5" s="140"/>
      <c r="F5" s="140"/>
      <c r="G5" s="141"/>
      <c r="H5" s="115" t="str">
        <f>REPT(CHAR(10)&amp;CHAR(160), 3)</f>
        <v xml:space="preserve">
 </v>
      </c>
      <c r="I5" s="139"/>
      <c r="J5" s="140"/>
      <c r="K5" s="141"/>
      <c r="L5" s="48"/>
    </row>
    <row r="6" spans="1:12" ht="7.5" customHeight="1" x14ac:dyDescent="0.2">
      <c r="A6" s="2"/>
      <c r="B6" s="52"/>
      <c r="C6" s="52"/>
      <c r="D6" s="52"/>
      <c r="E6" s="52"/>
      <c r="F6" s="52"/>
      <c r="G6" s="52"/>
      <c r="H6" s="52"/>
      <c r="I6" s="52"/>
      <c r="J6" s="52"/>
      <c r="K6" s="52"/>
      <c r="L6" s="2"/>
    </row>
    <row r="7" spans="1:12" ht="7.5" customHeight="1" x14ac:dyDescent="0.2">
      <c r="A7" s="2"/>
      <c r="B7" s="50"/>
      <c r="C7" s="117"/>
      <c r="D7" s="117"/>
      <c r="E7" s="50"/>
      <c r="F7" s="50"/>
      <c r="G7" s="50"/>
      <c r="H7" s="50"/>
      <c r="I7" s="50"/>
      <c r="J7" s="50"/>
      <c r="K7" s="50"/>
      <c r="L7" s="2"/>
    </row>
    <row r="8" spans="1:12" ht="24.75" customHeight="1" x14ac:dyDescent="0.2">
      <c r="A8" s="2"/>
      <c r="B8" s="118" t="s">
        <v>8</v>
      </c>
      <c r="C8" s="119"/>
      <c r="D8" s="119"/>
      <c r="E8" s="53" t="s">
        <v>68</v>
      </c>
      <c r="F8" s="120"/>
      <c r="G8" s="54" t="s">
        <v>69</v>
      </c>
      <c r="H8" s="50"/>
      <c r="I8" s="54" t="s">
        <v>70</v>
      </c>
      <c r="J8" s="120"/>
      <c r="K8" s="54" t="s">
        <v>71</v>
      </c>
      <c r="L8" s="2"/>
    </row>
    <row r="9" spans="1:12" ht="7.5" customHeight="1" x14ac:dyDescent="0.2">
      <c r="A9" s="2"/>
      <c r="B9" s="55"/>
      <c r="C9" s="56"/>
      <c r="D9" s="56"/>
      <c r="E9" s="57"/>
      <c r="F9" s="58"/>
      <c r="G9" s="58"/>
      <c r="H9" s="59"/>
      <c r="I9" s="58"/>
      <c r="J9" s="59"/>
      <c r="K9" s="58"/>
      <c r="L9" s="2"/>
    </row>
    <row r="10" spans="1:12" ht="12.75" x14ac:dyDescent="0.2">
      <c r="A10" s="2"/>
      <c r="B10" s="60" t="str" cm="1">
        <f t="array" ref="B10">IFERROR(IF(MOD(ROW() - ROW($B$10) + 1, 2) = 1, TEXT(INDEX(_xlfn._xlws.FILTER('Plan hebdomadaire'!E$5:E$60, ('Plan hebdomadaire'!E$5:E$60 &lt;&gt; "")), INT((ROW() - ROW($B$10) + 2) / 2)), "hh:mm"), TEXT(INDEX(_xlfn._xlws.FILTER('Plan hebdomadaire'!E$5:E$60, ('Plan hebdomadaire'!E$5:E$60 &lt;&gt; "")), INT((ROW() - ROW($B$10) + 3) / 2)), "hh:mm") &amp; CHAR(10)), "")</f>
        <v>08:00</v>
      </c>
      <c r="C10" s="61"/>
      <c r="D10" s="61" t="str" cm="1">
        <f t="array" ref="D10:D18">_xlfn._xlws.FILTER(IF((('Plan hebdomadaire'!F5:F30 = "") + ('Plan hebdomadaire'!F5:F30 = 0)) &gt; 0, "", 'Plan hebdomadaire'!F5:F30), ('Plan hebdomadaire'!E5:E30 &lt;&gt; ""))</f>
        <v>Exemple</v>
      </c>
      <c r="E10" s="122" t="str" cm="1">
        <f t="array" ref="E10:E26">IFERROR(_xlfn._xlws.FILTER(IF((('Plan hebdomadaire'!G5:G60 = "Sous-titre…") + ('Plan hebdomadaire'!G5:G60 = "Sous-titre...") + ('Plan hebdomadaire'!G5:G60 = "")), "", 'Plan hebdomadaire'!G5:G60), ($B$11:$B$66 &lt;&gt; "")), "")</f>
        <v/>
      </c>
      <c r="F10" s="62" t="str">
        <f>IF(G10&lt;&gt;"","📌",IF(E10&lt;&gt;""," Mémo :",""))</f>
        <v/>
      </c>
      <c r="G10" s="63"/>
      <c r="H10" s="59"/>
      <c r="I10" s="64"/>
      <c r="J10" s="59"/>
      <c r="K10" s="64"/>
      <c r="L10" s="2"/>
    </row>
    <row r="11" spans="1:12" ht="24" x14ac:dyDescent="0.2">
      <c r="A11" s="2"/>
      <c r="B11" s="65" t="str" cm="1">
        <f t="array" ref="B11">IFERROR(IF(MOD(ROW() - ROW($B$10) + 1, 2) = 1, TEXT(INDEX(_xlfn._xlws.FILTER('Plan hebdomadaire'!E$5:E$60, ('Plan hebdomadaire'!E$5:E$60 &lt;&gt; "")), INT((ROW() - ROW($B$10) + 2) / 2)), "hh:mm"), TEXT(INDEX(_xlfn._xlws.FILTER('Plan hebdomadaire'!E$5:E$60, ('Plan hebdomadaire'!E$5:E$60 &lt;&gt; "")), INT((ROW() - ROW($B$10) + 3) / 2)), "hh:mm") &amp; CHAR(10)), "")</f>
        <v xml:space="preserve">08:50
</v>
      </c>
      <c r="C11" s="61"/>
      <c r="D11" s="61" t="str">
        <v/>
      </c>
      <c r="E11" s="123" t="str">
        <v/>
      </c>
      <c r="F11" s="66"/>
      <c r="G11" s="58"/>
      <c r="H11" s="59"/>
      <c r="I11" s="58"/>
      <c r="J11" s="59"/>
      <c r="K11" s="58"/>
      <c r="L11" s="2"/>
    </row>
    <row r="12" spans="1:12" ht="12.75" x14ac:dyDescent="0.2">
      <c r="A12" s="2"/>
      <c r="B12" s="60" t="str" cm="1">
        <f t="array" ref="B12">IFERROR(IF(MOD(ROW() - ROW($B$10) + 1, 2) = 1, TEXT(INDEX(_xlfn._xlws.FILTER('Plan hebdomadaire'!E$5:E$60, ('Plan hebdomadaire'!E$5:E$60 &lt;&gt; "")), INT((ROW() - ROW($B$10) + 2) / 2)), "hh:mm"), TEXT(INDEX(_xlfn._xlws.FILTER('Plan hebdomadaire'!E$5:E$60, ('Plan hebdomadaire'!E$5:E$60 &lt;&gt; "")), INT((ROW() - ROW($B$10) + 3) / 2)), "hh:mm") &amp; CHAR(10)), "")</f>
        <v>08:50</v>
      </c>
      <c r="C12" s="61"/>
      <c r="D12" s="61" t="str">
        <v/>
      </c>
      <c r="E12" s="122" t="str">
        <v/>
      </c>
      <c r="F12" s="62" t="str">
        <f>IF(G12&lt;&gt;"","📌",IF(E12&lt;&gt;""," Mémo :",""))</f>
        <v/>
      </c>
      <c r="G12" s="63"/>
      <c r="H12" s="59"/>
      <c r="I12" s="64"/>
      <c r="J12" s="59"/>
      <c r="K12" s="64"/>
      <c r="L12" s="2"/>
    </row>
    <row r="13" spans="1:12" ht="24" x14ac:dyDescent="0.2">
      <c r="A13" s="2"/>
      <c r="B13" s="65" t="str" cm="1">
        <f t="array" ref="B13">IFERROR(IF(MOD(ROW() - ROW($B$10) + 1, 2) = 1, TEXT(INDEX(_xlfn._xlws.FILTER('Plan hebdomadaire'!E$5:E$60, ('Plan hebdomadaire'!E$5:E$60 &lt;&gt; "")), INT((ROW() - ROW($B$10) + 2) / 2)), "hh:mm"), TEXT(INDEX(_xlfn._xlws.FILTER('Plan hebdomadaire'!E$5:E$60, ('Plan hebdomadaire'!E$5:E$60 &lt;&gt; "")), INT((ROW() - ROW($B$10) + 3) / 2)), "hh:mm") &amp; CHAR(10)), "")</f>
        <v xml:space="preserve">09:40
</v>
      </c>
      <c r="C13" s="61"/>
      <c r="D13" s="61" t="str">
        <v/>
      </c>
      <c r="E13" s="152" t="str">
        <v/>
      </c>
      <c r="F13" s="58"/>
      <c r="G13" s="58"/>
      <c r="H13" s="59"/>
      <c r="I13" s="58"/>
      <c r="J13" s="59"/>
      <c r="K13" s="58"/>
      <c r="L13" s="2"/>
    </row>
    <row r="14" spans="1:12" ht="12.75" x14ac:dyDescent="0.2">
      <c r="A14" s="2"/>
      <c r="B14" s="60" t="str" cm="1">
        <f t="array" ref="B14">IFERROR(IF(MOD(ROW() - ROW($B$10) + 1, 2) = 1, TEXT(INDEX(_xlfn._xlws.FILTER('Plan hebdomadaire'!E$5:E$60, ('Plan hebdomadaire'!E$5:E$60 &lt;&gt; "")), INT((ROW() - ROW($B$10) + 2) / 2)), "hh:mm"), TEXT(INDEX(_xlfn._xlws.FILTER('Plan hebdomadaire'!E$5:E$60, ('Plan hebdomadaire'!E$5:E$60 &lt;&gt; "")), INT((ROW() - ROW($B$10) + 3) / 2)), "hh:mm") &amp; CHAR(10)), "")</f>
        <v>09:40</v>
      </c>
      <c r="C14" s="61"/>
      <c r="D14" s="61" t="str">
        <v/>
      </c>
      <c r="E14" s="122" t="str">
        <v/>
      </c>
      <c r="F14" s="62" t="str">
        <f>IF(G14&lt;&gt;"","📌",IF(E14&lt;&gt;""," Mémo :",""))</f>
        <v/>
      </c>
      <c r="G14" s="63"/>
      <c r="H14" s="59"/>
      <c r="I14" s="64"/>
      <c r="J14" s="59"/>
      <c r="K14" s="64"/>
      <c r="L14" s="2"/>
    </row>
    <row r="15" spans="1:12" ht="24" x14ac:dyDescent="0.2">
      <c r="A15" s="2"/>
      <c r="B15" s="65" t="str" cm="1">
        <f t="array" ref="B15">IFERROR(IF(MOD(ROW() - ROW($B$10) + 1, 2) = 1, TEXT(INDEX(_xlfn._xlws.FILTER('Plan hebdomadaire'!E$5:E$60, ('Plan hebdomadaire'!E$5:E$60 &lt;&gt; "")), INT((ROW() - ROW($B$10) + 2) / 2)), "hh:mm"), TEXT(INDEX(_xlfn._xlws.FILTER('Plan hebdomadaire'!E$5:E$60, ('Plan hebdomadaire'!E$5:E$60 &lt;&gt; "")), INT((ROW() - ROW($B$10) + 3) / 2)), "hh:mm") &amp; CHAR(10)), "")</f>
        <v xml:space="preserve">10:00
</v>
      </c>
      <c r="C15" s="61"/>
      <c r="D15" s="61" t="str">
        <v/>
      </c>
      <c r="E15" s="152" t="str">
        <v/>
      </c>
      <c r="F15" s="58"/>
      <c r="G15" s="58"/>
      <c r="H15" s="59"/>
      <c r="I15" s="58"/>
      <c r="J15" s="59"/>
      <c r="K15" s="58"/>
      <c r="L15" s="2"/>
    </row>
    <row r="16" spans="1:12" ht="12.75" x14ac:dyDescent="0.2">
      <c r="A16" s="2"/>
      <c r="B16" s="60" t="str" cm="1">
        <f t="array" ref="B16">IFERROR(IF(MOD(ROW() - ROW($B$10) + 1, 2) = 1, TEXT(INDEX(_xlfn._xlws.FILTER('Plan hebdomadaire'!E$5:E$60, ('Plan hebdomadaire'!E$5:E$60 &lt;&gt; "")), INT((ROW() - ROW($B$10) + 2) / 2)), "hh:mm"), TEXT(INDEX(_xlfn._xlws.FILTER('Plan hebdomadaire'!E$5:E$60, ('Plan hebdomadaire'!E$5:E$60 &lt;&gt; "")), INT((ROW() - ROW($B$10) + 3) / 2)), "hh:mm") &amp; CHAR(10)), "")</f>
        <v>10:00</v>
      </c>
      <c r="C16" s="61"/>
      <c r="D16" s="61" t="str">
        <v/>
      </c>
      <c r="E16" s="122" t="str">
        <v/>
      </c>
      <c r="F16" s="62" t="str">
        <f>IF(G16&lt;&gt;"","📌",IF(E16&lt;&gt;""," Mémo :",""))</f>
        <v/>
      </c>
      <c r="G16" s="63"/>
      <c r="H16" s="59"/>
      <c r="I16" s="64"/>
      <c r="J16" s="59"/>
      <c r="K16" s="64"/>
      <c r="L16" s="2"/>
    </row>
    <row r="17" spans="1:12" ht="24" x14ac:dyDescent="0.2">
      <c r="A17" s="2"/>
      <c r="B17" s="65" t="str" cm="1">
        <f t="array" ref="B17">IFERROR(IF(MOD(ROW() - ROW($B$10) + 1, 2) = 1, TEXT(INDEX(_xlfn._xlws.FILTER('Plan hebdomadaire'!E$5:E$60, ('Plan hebdomadaire'!E$5:E$60 &lt;&gt; "")), INT((ROW() - ROW($B$10) + 2) / 2)), "hh:mm"), TEXT(INDEX(_xlfn._xlws.FILTER('Plan hebdomadaire'!E$5:E$60, ('Plan hebdomadaire'!E$5:E$60 &lt;&gt; "")), INT((ROW() - ROW($B$10) + 3) / 2)), "hh:mm") &amp; CHAR(10)), "")</f>
        <v xml:space="preserve">10:50
</v>
      </c>
      <c r="C17" s="61"/>
      <c r="D17" s="61" t="str">
        <v/>
      </c>
      <c r="E17" s="152" t="str">
        <v/>
      </c>
      <c r="F17" s="58"/>
      <c r="G17" s="58"/>
      <c r="H17" s="59"/>
      <c r="I17" s="58"/>
      <c r="J17" s="67"/>
      <c r="K17" s="68"/>
      <c r="L17" s="2"/>
    </row>
    <row r="18" spans="1:12" ht="12.75" x14ac:dyDescent="0.2">
      <c r="A18" s="2"/>
      <c r="B18" s="60" t="str" cm="1">
        <f t="array" ref="B18">IFERROR(IF(MOD(ROW() - ROW($B$10) + 1, 2) = 1, TEXT(INDEX(_xlfn._xlws.FILTER('Plan hebdomadaire'!E$5:E$60, ('Plan hebdomadaire'!E$5:E$60 &lt;&gt; "")), INT((ROW() - ROW($B$10) + 2) / 2)), "hh:mm"), TEXT(INDEX(_xlfn._xlws.FILTER('Plan hebdomadaire'!E$5:E$60, ('Plan hebdomadaire'!E$5:E$60 &lt;&gt; "")), INT((ROW() - ROW($B$10) + 3) / 2)), "hh:mm") &amp; CHAR(10)), "")</f>
        <v>10:50</v>
      </c>
      <c r="C18" s="61"/>
      <c r="D18" s="61" t="str">
        <v/>
      </c>
      <c r="E18" s="122" t="str">
        <v/>
      </c>
      <c r="F18" s="62" t="str">
        <f>IF(G18&lt;&gt;"","📌",IF(E18&lt;&gt;""," Mémo :",""))</f>
        <v/>
      </c>
      <c r="G18" s="63"/>
      <c r="H18" s="59"/>
      <c r="I18" s="64"/>
      <c r="J18" s="59"/>
      <c r="K18" s="64"/>
      <c r="L18" s="2"/>
    </row>
    <row r="19" spans="1:12" ht="24" x14ac:dyDescent="0.2">
      <c r="A19" s="2"/>
      <c r="B19" s="65" t="str" cm="1">
        <f t="array" ref="B19">IFERROR(IF(MOD(ROW() - ROW($B$10) + 1, 2) = 1, TEXT(INDEX(_xlfn._xlws.FILTER('Plan hebdomadaire'!E$5:E$60, ('Plan hebdomadaire'!E$5:E$60 &lt;&gt; "")), INT((ROW() - ROW($B$10) + 2) / 2)), "hh:mm"), TEXT(INDEX(_xlfn._xlws.FILTER('Plan hebdomadaire'!E$5:E$60, ('Plan hebdomadaire'!E$5:E$60 &lt;&gt; "")), INT((ROW() - ROW($B$10) + 3) / 2)), "hh:mm") &amp; CHAR(10)), "")</f>
        <v xml:space="preserve">11:30
</v>
      </c>
      <c r="C19" s="61"/>
      <c r="D19" s="61"/>
      <c r="E19" s="152" t="str">
        <v/>
      </c>
      <c r="F19" s="58"/>
      <c r="G19" s="58"/>
      <c r="H19" s="59"/>
      <c r="I19" s="58"/>
      <c r="J19" s="59"/>
      <c r="K19" s="58"/>
      <c r="L19" s="2"/>
    </row>
    <row r="20" spans="1:12" ht="12.75" x14ac:dyDescent="0.2">
      <c r="A20" s="2"/>
      <c r="B20" s="60" t="str" cm="1">
        <f t="array" ref="B20">IFERROR(IF(MOD(ROW() - ROW($B$10) + 1, 2) = 1, TEXT(INDEX(_xlfn._xlws.FILTER('Plan hebdomadaire'!E$5:E$60, ('Plan hebdomadaire'!E$5:E$60 &lt;&gt; "")), INT((ROW() - ROW($B$10) + 2) / 2)), "hh:mm"), TEXT(INDEX(_xlfn._xlws.FILTER('Plan hebdomadaire'!E$5:E$60, ('Plan hebdomadaire'!E$5:E$60 &lt;&gt; "")), INT((ROW() - ROW($B$10) + 3) / 2)), "hh:mm") &amp; CHAR(10)), "")</f>
        <v>11:30</v>
      </c>
      <c r="C20" s="61"/>
      <c r="D20" s="61"/>
      <c r="E20" s="122" t="str">
        <v/>
      </c>
      <c r="F20" s="62" t="str">
        <f>IF(G20&lt;&gt;"","📌",IF(E20&lt;&gt;""," Mémo :",""))</f>
        <v/>
      </c>
      <c r="G20" s="63"/>
      <c r="H20" s="59"/>
      <c r="I20" s="64"/>
      <c r="J20" s="59"/>
      <c r="K20" s="64"/>
      <c r="L20" s="2"/>
    </row>
    <row r="21" spans="1:12" ht="24" x14ac:dyDescent="0.2">
      <c r="A21" s="2"/>
      <c r="B21" s="65" t="str" cm="1">
        <f t="array" ref="B21">IFERROR(IF(MOD(ROW() - ROW($B$10) + 1, 2) = 1, TEXT(INDEX(_xlfn._xlws.FILTER('Plan hebdomadaire'!E$5:E$60, ('Plan hebdomadaire'!E$5:E$60 &lt;&gt; "")), INT((ROW() - ROW($B$10) + 2) / 2)), "hh:mm"), TEXT(INDEX(_xlfn._xlws.FILTER('Plan hebdomadaire'!E$5:E$60, ('Plan hebdomadaire'!E$5:E$60 &lt;&gt; "")), INT((ROW() - ROW($B$10) + 3) / 2)), "hh:mm") &amp; CHAR(10)), "")</f>
        <v xml:space="preserve">13:50
</v>
      </c>
      <c r="C21" s="61"/>
      <c r="D21" s="61"/>
      <c r="E21" s="153" t="str">
        <v/>
      </c>
      <c r="F21" s="58"/>
      <c r="G21" s="58"/>
      <c r="H21" s="59"/>
      <c r="I21" s="58"/>
      <c r="J21" s="59"/>
      <c r="K21" s="58"/>
      <c r="L21" s="2"/>
    </row>
    <row r="22" spans="1:12" ht="12.75" x14ac:dyDescent="0.2">
      <c r="A22" s="2"/>
      <c r="B22" s="60" t="str" cm="1">
        <f t="array" ref="B22">IFERROR(IF(MOD(ROW() - ROW($B$10) + 1, 2) = 1, TEXT(INDEX(_xlfn._xlws.FILTER('Plan hebdomadaire'!E$5:E$60, ('Plan hebdomadaire'!E$5:E$60 &lt;&gt; "")), INT((ROW() - ROW($B$10) + 2) / 2)), "hh:mm"), TEXT(INDEX(_xlfn._xlws.FILTER('Plan hebdomadaire'!E$5:E$60, ('Plan hebdomadaire'!E$5:E$60 &lt;&gt; "")), INT((ROW() - ROW($B$10) + 3) / 2)), "hh:mm") &amp; CHAR(10)), "")</f>
        <v>13:50</v>
      </c>
      <c r="C22" s="61"/>
      <c r="D22" s="61"/>
      <c r="E22" s="122" t="str">
        <v/>
      </c>
      <c r="F22" s="62" t="str">
        <f>IF(G22&lt;&gt;"","📌",IF(E22&lt;&gt;""," Mémo :",""))</f>
        <v/>
      </c>
      <c r="G22" s="63"/>
      <c r="H22" s="59"/>
      <c r="I22" s="64"/>
      <c r="J22" s="59"/>
      <c r="K22" s="64"/>
      <c r="L22" s="2"/>
    </row>
    <row r="23" spans="1:12" ht="24" x14ac:dyDescent="0.2">
      <c r="A23" s="2"/>
      <c r="B23" s="65" t="str" cm="1">
        <f t="array" ref="B23">IFERROR(IF(MOD(ROW() - ROW($B$10) + 1, 2) = 1, TEXT(INDEX(_xlfn._xlws.FILTER('Plan hebdomadaire'!E$5:E$60, ('Plan hebdomadaire'!E$5:E$60 &lt;&gt; "")), INT((ROW() - ROW($B$10) + 2) / 2)), "hh:mm"), TEXT(INDEX(_xlfn._xlws.FILTER('Plan hebdomadaire'!E$5:E$60, ('Plan hebdomadaire'!E$5:E$60 &lt;&gt; "")), INT((ROW() - ROW($B$10) + 3) / 2)), "hh:mm") &amp; CHAR(10)), "")</f>
        <v xml:space="preserve">14:40
</v>
      </c>
      <c r="C23" s="61"/>
      <c r="D23" s="61"/>
      <c r="E23" s="152" t="str">
        <v/>
      </c>
      <c r="F23" s="58"/>
      <c r="G23" s="58"/>
      <c r="H23" s="59"/>
      <c r="I23" s="58"/>
      <c r="J23" s="59"/>
      <c r="K23" s="58"/>
      <c r="L23" s="2"/>
    </row>
    <row r="24" spans="1:12" ht="12.75" x14ac:dyDescent="0.2">
      <c r="A24" s="2"/>
      <c r="B24" s="60" t="str" cm="1">
        <f t="array" ref="B24">IFERROR(IF(MOD(ROW() - ROW($B$10) + 1, 2) = 1, TEXT(INDEX(_xlfn._xlws.FILTER('Plan hebdomadaire'!E$5:E$60, ('Plan hebdomadaire'!E$5:E$60 &lt;&gt; "")), INT((ROW() - ROW($B$10) + 2) / 2)), "hh:mm"), TEXT(INDEX(_xlfn._xlws.FILTER('Plan hebdomadaire'!E$5:E$60, ('Plan hebdomadaire'!E$5:E$60 &lt;&gt; "")), INT((ROW() - ROW($B$10) + 3) / 2)), "hh:mm") &amp; CHAR(10)), "")</f>
        <v>14:40</v>
      </c>
      <c r="C24" s="61"/>
      <c r="D24" s="61"/>
      <c r="E24" s="122" t="str">
        <v/>
      </c>
      <c r="F24" s="62" t="str">
        <f>IF(G24&lt;&gt;"","📌",IF(E24&lt;&gt;""," Mémo :",""))</f>
        <v/>
      </c>
      <c r="G24" s="63"/>
      <c r="H24" s="59"/>
      <c r="I24" s="64"/>
      <c r="J24" s="59"/>
      <c r="K24" s="64"/>
      <c r="L24" s="2"/>
    </row>
    <row r="25" spans="1:12" ht="24" x14ac:dyDescent="0.2">
      <c r="A25" s="2"/>
      <c r="B25" s="65" t="str" cm="1">
        <f t="array" ref="B25">IFERROR(IF(MOD(ROW() - ROW($B$10) + 1, 2) = 1, TEXT(INDEX(_xlfn._xlws.FILTER('Plan hebdomadaire'!E$5:E$60, ('Plan hebdomadaire'!E$5:E$60 &lt;&gt; "")), INT((ROW() - ROW($B$10) + 2) / 2)), "hh:mm"), TEXT(INDEX(_xlfn._xlws.FILTER('Plan hebdomadaire'!E$5:E$60, ('Plan hebdomadaire'!E$5:E$60 &lt;&gt; "")), INT((ROW() - ROW($B$10) + 3) / 2)), "hh:mm") &amp; CHAR(10)), "")</f>
        <v xml:space="preserve">15:30
</v>
      </c>
      <c r="C25" s="61"/>
      <c r="D25" s="61"/>
      <c r="E25" s="152" t="str">
        <v/>
      </c>
      <c r="F25" s="58"/>
      <c r="G25" s="58"/>
      <c r="H25" s="59"/>
      <c r="I25" s="58"/>
      <c r="J25" s="59"/>
      <c r="K25" s="58"/>
      <c r="L25" s="2"/>
    </row>
    <row r="26" spans="1:12" ht="12.75" x14ac:dyDescent="0.2">
      <c r="A26" s="2"/>
      <c r="B26" s="60" t="str" cm="1">
        <f t="array" ref="B26">IFERROR(IF(MOD(ROW() - ROW($B$10) + 1, 2) = 1, TEXT(INDEX(_xlfn._xlws.FILTER('Plan hebdomadaire'!E$5:E$60, ('Plan hebdomadaire'!E$5:E$60 &lt;&gt; "")), INT((ROW() - ROW($B$10) + 2) / 2)), "hh:mm"), TEXT(INDEX(_xlfn._xlws.FILTER('Plan hebdomadaire'!E$5:E$60, ('Plan hebdomadaire'!E$5:E$60 &lt;&gt; "")), INT((ROW() - ROW($B$10) + 3) / 2)), "hh:mm") &amp; CHAR(10)), "")</f>
        <v>15:30</v>
      </c>
      <c r="C26" s="61"/>
      <c r="D26" s="61"/>
      <c r="E26" s="122" t="str">
        <v/>
      </c>
      <c r="F26" s="62" t="str">
        <f>IF(G26&lt;&gt;"","📌",IF(E26&lt;&gt;""," Mémo :",""))</f>
        <v/>
      </c>
      <c r="G26" s="63"/>
      <c r="H26" s="59"/>
      <c r="I26" s="64"/>
      <c r="J26" s="59"/>
      <c r="K26" s="64"/>
      <c r="L26" s="2"/>
    </row>
    <row r="27" spans="1:12" ht="15.75" customHeight="1" x14ac:dyDescent="0.2">
      <c r="A27" s="2"/>
      <c r="B27" s="65" t="str" cm="1">
        <f t="array" ref="B27">IFERROR(IF(MOD(ROW() - ROW($B$10) + 1, 2) = 1, TEXT(INDEX(_xlfn._xlws.FILTER('Plan hebdomadaire'!E$5:E$60, ('Plan hebdomadaire'!E$5:E$60 &lt;&gt; "")), INT((ROW() - ROW($B$10) + 2) / 2)), "hh:mm"), TEXT(INDEX(_xlfn._xlws.FILTER('Plan hebdomadaire'!E$5:E$60, ('Plan hebdomadaire'!E$5:E$60 &lt;&gt; "")), INT((ROW() - ROW($B$10) + 3) / 2)), "hh:mm") &amp; CHAR(10)), "")</f>
        <v/>
      </c>
      <c r="C27" s="61"/>
      <c r="D27" s="61"/>
      <c r="E27" s="153"/>
      <c r="F27" s="58"/>
      <c r="G27" s="58"/>
      <c r="H27" s="59"/>
      <c r="I27" s="58"/>
      <c r="J27" s="59"/>
      <c r="K27" s="58"/>
      <c r="L27" s="2"/>
    </row>
    <row r="28" spans="1:12" ht="15.75" customHeight="1" x14ac:dyDescent="0.2">
      <c r="A28" s="2"/>
      <c r="B28" s="60" t="str" cm="1">
        <f t="array" ref="B28">IFERROR(IF(MOD(ROW() - ROW($B$10) + 1, 2) = 1, TEXT(INDEX(_xlfn._xlws.FILTER('Plan hebdomadaire'!E$5:E$60, ('Plan hebdomadaire'!E$5:E$60 &lt;&gt; "")), INT((ROW() - ROW($B$10) + 2) / 2)), "hh:mm"), TEXT(INDEX(_xlfn._xlws.FILTER('Plan hebdomadaire'!E$5:E$60, ('Plan hebdomadaire'!E$5:E$60 &lt;&gt; "")), INT((ROW() - ROW($B$10) + 3) / 2)), "hh:mm") &amp; CHAR(10)), "")</f>
        <v/>
      </c>
      <c r="C28" s="61"/>
      <c r="D28" s="61"/>
      <c r="E28" s="122"/>
      <c r="F28" s="62" t="str">
        <f>IF(G28&lt;&gt;"","📌",IF(E28&lt;&gt;""," Mémo :",""))</f>
        <v/>
      </c>
      <c r="G28" s="63"/>
      <c r="H28" s="59"/>
      <c r="I28" s="64"/>
      <c r="J28" s="59"/>
      <c r="K28" s="64"/>
      <c r="L28" s="2"/>
    </row>
    <row r="29" spans="1:12" ht="15.75" customHeight="1" x14ac:dyDescent="0.2">
      <c r="A29" s="2"/>
      <c r="B29" s="65" t="str" cm="1">
        <f t="array" ref="B29">IFERROR(IF(MOD(ROW() - ROW($B$10) + 1, 2) = 1, TEXT(INDEX(_xlfn._xlws.FILTER('Plan hebdomadaire'!E$5:E$60, ('Plan hebdomadaire'!E$5:E$60 &lt;&gt; "")), INT((ROW() - ROW($B$10) + 2) / 2)), "hh:mm"), TEXT(INDEX(_xlfn._xlws.FILTER('Plan hebdomadaire'!E$5:E$60, ('Plan hebdomadaire'!E$5:E$60 &lt;&gt; "")), INT((ROW() - ROW($B$10) + 3) / 2)), "hh:mm") &amp; CHAR(10)), "")</f>
        <v/>
      </c>
      <c r="C29" s="61"/>
      <c r="D29" s="61"/>
      <c r="E29" s="153"/>
      <c r="F29" s="58"/>
      <c r="G29" s="58"/>
      <c r="H29" s="59"/>
      <c r="I29" s="58"/>
      <c r="J29" s="59"/>
      <c r="K29" s="58"/>
      <c r="L29" s="2"/>
    </row>
    <row r="30" spans="1:12" ht="15.75" customHeight="1" x14ac:dyDescent="0.2">
      <c r="A30" s="2"/>
      <c r="B30" s="60" t="str" cm="1">
        <f t="array" ref="B30">IFERROR(IF(MOD(ROW() - ROW($B$10) + 1, 2) = 1, TEXT(INDEX(_xlfn._xlws.FILTER('Plan hebdomadaire'!E$5:E$60, ('Plan hebdomadaire'!E$5:E$60 &lt;&gt; "")), INT((ROW() - ROW($B$10) + 2) / 2)), "hh:mm"), TEXT(INDEX(_xlfn._xlws.FILTER('Plan hebdomadaire'!E$5:E$60, ('Plan hebdomadaire'!E$5:E$60 &lt;&gt; "")), INT((ROW() - ROW($B$10) + 3) / 2)), "hh:mm") &amp; CHAR(10)), "")</f>
        <v/>
      </c>
      <c r="C30" s="61"/>
      <c r="D30" s="61"/>
      <c r="E30" s="122"/>
      <c r="F30" s="62" t="str">
        <f>IF(G30&lt;&gt;"","📌",IF(E30&lt;&gt;""," Mémo :",""))</f>
        <v/>
      </c>
      <c r="G30" s="63"/>
      <c r="H30" s="59"/>
      <c r="I30" s="64"/>
      <c r="J30" s="59"/>
      <c r="K30" s="64"/>
      <c r="L30" s="2"/>
    </row>
    <row r="31" spans="1:12" ht="15.75" customHeight="1" x14ac:dyDescent="0.2">
      <c r="A31" s="2"/>
      <c r="B31" s="65" t="str" cm="1">
        <f t="array" ref="B31">IFERROR(IF(MOD(ROW() - ROW($B$10) + 1, 2) = 1, TEXT(INDEX(_xlfn._xlws.FILTER('Plan hebdomadaire'!E$5:E$60, ('Plan hebdomadaire'!E$5:E$60 &lt;&gt; "")), INT((ROW() - ROW($B$10) + 2) / 2)), "hh:mm"), TEXT(INDEX(_xlfn._xlws.FILTER('Plan hebdomadaire'!E$5:E$60, ('Plan hebdomadaire'!E$5:E$60 &lt;&gt; "")), INT((ROW() - ROW($B$10) + 3) / 2)), "hh:mm") &amp; CHAR(10)), "")</f>
        <v/>
      </c>
      <c r="C31" s="61"/>
      <c r="D31" s="61"/>
      <c r="E31" s="153"/>
      <c r="F31" s="58"/>
      <c r="G31" s="58"/>
      <c r="H31" s="59"/>
      <c r="I31" s="58"/>
      <c r="J31" s="59"/>
      <c r="K31" s="58"/>
      <c r="L31" s="2"/>
    </row>
    <row r="32" spans="1:12" ht="15.75" customHeight="1" x14ac:dyDescent="0.2">
      <c r="A32" s="2"/>
      <c r="B32" s="60" t="str" cm="1">
        <f t="array" ref="B32">IFERROR(IF(MOD(ROW() - ROW($B$10) + 1, 2) = 1, TEXT(INDEX(_xlfn._xlws.FILTER('Plan hebdomadaire'!E$5:E$60, ('Plan hebdomadaire'!E$5:E$60 &lt;&gt; "")), INT((ROW() - ROW($B$10) + 2) / 2)), "hh:mm"), TEXT(INDEX(_xlfn._xlws.FILTER('Plan hebdomadaire'!E$5:E$60, ('Plan hebdomadaire'!E$5:E$60 &lt;&gt; "")), INT((ROW() - ROW($B$10) + 3) / 2)), "hh:mm") &amp; CHAR(10)), "")</f>
        <v/>
      </c>
      <c r="C32" s="61"/>
      <c r="D32" s="61"/>
      <c r="E32" s="122"/>
      <c r="F32" s="62" t="str">
        <f>IF(G32&lt;&gt;"","📌",IF(E32&lt;&gt;""," Mémo :",""))</f>
        <v/>
      </c>
      <c r="G32" s="63"/>
      <c r="H32" s="59"/>
      <c r="I32" s="64"/>
      <c r="J32" s="59"/>
      <c r="K32" s="64"/>
      <c r="L32" s="2"/>
    </row>
    <row r="33" spans="1:12" ht="15.75" customHeight="1" x14ac:dyDescent="0.2">
      <c r="A33" s="2"/>
      <c r="B33" s="65" t="str" cm="1">
        <f t="array" ref="B33">IFERROR(IF(MOD(ROW() - ROW($B$10) + 1, 2) = 1, TEXT(INDEX(_xlfn._xlws.FILTER('Plan hebdomadaire'!E$5:E$60, ('Plan hebdomadaire'!E$5:E$60 &lt;&gt; "")), INT((ROW() - ROW($B$10) + 2) / 2)), "hh:mm"), TEXT(INDEX(_xlfn._xlws.FILTER('Plan hebdomadaire'!E$5:E$60, ('Plan hebdomadaire'!E$5:E$60 &lt;&gt; "")), INT((ROW() - ROW($B$10) + 3) / 2)), "hh:mm") &amp; CHAR(10)), "")</f>
        <v/>
      </c>
      <c r="C33" s="61"/>
      <c r="D33" s="61"/>
      <c r="E33" s="153"/>
      <c r="F33" s="58"/>
      <c r="G33" s="58"/>
      <c r="H33" s="59"/>
      <c r="I33" s="58"/>
      <c r="J33" s="59"/>
      <c r="K33" s="58"/>
      <c r="L33" s="2"/>
    </row>
    <row r="34" spans="1:12" ht="15.75" customHeight="1" x14ac:dyDescent="0.2">
      <c r="A34" s="2"/>
      <c r="B34" s="60" t="str" cm="1">
        <f t="array" ref="B34">IFERROR(IF(MOD(ROW() - ROW($B$10) + 1, 2) = 1, TEXT(INDEX(_xlfn._xlws.FILTER('Plan hebdomadaire'!E$5:E$60, ('Plan hebdomadaire'!E$5:E$60 &lt;&gt; "")), INT((ROW() - ROW($B$10) + 2) / 2)), "hh:mm"), TEXT(INDEX(_xlfn._xlws.FILTER('Plan hebdomadaire'!E$5:E$60, ('Plan hebdomadaire'!E$5:E$60 &lt;&gt; "")), INT((ROW() - ROW($B$10) + 3) / 2)), "hh:mm") &amp; CHAR(10)), "")</f>
        <v/>
      </c>
      <c r="C34" s="61"/>
      <c r="D34" s="61"/>
      <c r="E34" s="122"/>
      <c r="F34" s="62" t="str">
        <f>IF(G34&lt;&gt;"","📌",IF(E34&lt;&gt;""," Mémo :",""))</f>
        <v/>
      </c>
      <c r="G34" s="63"/>
      <c r="H34" s="59"/>
      <c r="I34" s="64"/>
      <c r="J34" s="59"/>
      <c r="K34" s="64"/>
      <c r="L34" s="2"/>
    </row>
    <row r="35" spans="1:12" ht="15.75" customHeight="1" x14ac:dyDescent="0.2">
      <c r="A35" s="2"/>
      <c r="B35" s="65" t="str" cm="1">
        <f t="array" ref="B35">IFERROR(IF(MOD(ROW() - ROW($B$10) + 1, 2) = 1, TEXT(INDEX(_xlfn._xlws.FILTER('Plan hebdomadaire'!E$5:E$60, ('Plan hebdomadaire'!E$5:E$60 &lt;&gt; "")), INT((ROW() - ROW($B$10) + 2) / 2)), "hh:mm"), TEXT(INDEX(_xlfn._xlws.FILTER('Plan hebdomadaire'!E$5:E$60, ('Plan hebdomadaire'!E$5:E$60 &lt;&gt; "")), INT((ROW() - ROW($B$10) + 3) / 2)), "hh:mm") &amp; CHAR(10)), "")</f>
        <v/>
      </c>
      <c r="C35" s="61"/>
      <c r="D35" s="61"/>
      <c r="E35" s="153"/>
      <c r="F35" s="58"/>
      <c r="G35" s="58"/>
      <c r="H35" s="59"/>
      <c r="I35" s="58"/>
      <c r="J35" s="59"/>
      <c r="K35" s="58"/>
      <c r="L35" s="2"/>
    </row>
    <row r="36" spans="1:12" ht="15.75" customHeight="1" x14ac:dyDescent="0.2">
      <c r="A36" s="2"/>
      <c r="B36" s="60" t="str" cm="1">
        <f t="array" ref="B36">IFERROR(IF(MOD(ROW() - ROW($B$10) + 1, 2) = 1, TEXT(INDEX(_xlfn._xlws.FILTER('Plan hebdomadaire'!E$5:E$60, ('Plan hebdomadaire'!E$5:E$60 &lt;&gt; "")), INT((ROW() - ROW($B$10) + 2) / 2)), "hh:mm"), TEXT(INDEX(_xlfn._xlws.FILTER('Plan hebdomadaire'!E$5:E$60, ('Plan hebdomadaire'!E$5:E$60 &lt;&gt; "")), INT((ROW() - ROW($B$10) + 3) / 2)), "hh:mm") &amp; CHAR(10)), "")</f>
        <v/>
      </c>
      <c r="C36" s="61"/>
      <c r="D36" s="61"/>
      <c r="E36" s="122"/>
      <c r="F36" s="62" t="str">
        <f>IF(G36&lt;&gt;"","📌",IF(E36&lt;&gt;""," Mémo :",""))</f>
        <v/>
      </c>
      <c r="G36" s="63"/>
      <c r="H36" s="59"/>
      <c r="I36" s="64"/>
      <c r="J36" s="59"/>
      <c r="K36" s="64"/>
      <c r="L36" s="2"/>
    </row>
    <row r="37" spans="1:12" ht="15.75" customHeight="1" x14ac:dyDescent="0.2">
      <c r="A37" s="2"/>
      <c r="B37" s="65" t="str" cm="1">
        <f t="array" ref="B37">IFERROR(IF(MOD(ROW() - ROW($B$10) + 1, 2) = 1, TEXT(INDEX(_xlfn._xlws.FILTER('Plan hebdomadaire'!E$5:E$60, ('Plan hebdomadaire'!E$5:E$60 &lt;&gt; "")), INT((ROW() - ROW($B$10) + 2) / 2)), "hh:mm"), TEXT(INDEX(_xlfn._xlws.FILTER('Plan hebdomadaire'!E$5:E$60, ('Plan hebdomadaire'!E$5:E$60 &lt;&gt; "")), INT((ROW() - ROW($B$10) + 3) / 2)), "hh:mm") &amp; CHAR(10)), "")</f>
        <v/>
      </c>
      <c r="C37" s="61"/>
      <c r="D37" s="61"/>
      <c r="E37" s="153"/>
      <c r="F37" s="58"/>
      <c r="G37" s="58"/>
      <c r="H37" s="59"/>
      <c r="I37" s="58"/>
      <c r="J37" s="59"/>
      <c r="K37" s="58"/>
      <c r="L37" s="2"/>
    </row>
    <row r="38" spans="1:12" ht="15.75" customHeight="1" x14ac:dyDescent="0.2">
      <c r="A38" s="2"/>
      <c r="B38" s="60" t="str" cm="1">
        <f t="array" ref="B38">IFERROR(IF(MOD(ROW() - ROW($B$10) + 1, 2) = 1, TEXT(INDEX(_xlfn._xlws.FILTER('Plan hebdomadaire'!E$5:E$60, ('Plan hebdomadaire'!E$5:E$60 &lt;&gt; "")), INT((ROW() - ROW($B$10) + 2) / 2)), "hh:mm"), TEXT(INDEX(_xlfn._xlws.FILTER('Plan hebdomadaire'!E$5:E$60, ('Plan hebdomadaire'!E$5:E$60 &lt;&gt; "")), INT((ROW() - ROW($B$10) + 3) / 2)), "hh:mm") &amp; CHAR(10)), "")</f>
        <v/>
      </c>
      <c r="C38" s="61"/>
      <c r="D38" s="61"/>
      <c r="E38" s="122"/>
      <c r="F38" s="62" t="str">
        <f>IF(G38&lt;&gt;"","📌",IF(E38&lt;&gt;""," Mémo :",""))</f>
        <v/>
      </c>
      <c r="G38" s="63"/>
      <c r="H38" s="59"/>
      <c r="I38" s="64"/>
      <c r="J38" s="59"/>
      <c r="K38" s="64"/>
      <c r="L38" s="2"/>
    </row>
    <row r="39" spans="1:12" ht="15.75" customHeight="1" x14ac:dyDescent="0.2">
      <c r="A39" s="2"/>
      <c r="B39" s="65" t="str" cm="1">
        <f t="array" ref="B39">IFERROR(IF(MOD(ROW() - ROW($B$10) + 1, 2) = 1, TEXT(INDEX(_xlfn._xlws.FILTER('Plan hebdomadaire'!E$5:E$60, ('Plan hebdomadaire'!E$5:E$60 &lt;&gt; "")), INT((ROW() - ROW($B$10) + 2) / 2)), "hh:mm"), TEXT(INDEX(_xlfn._xlws.FILTER('Plan hebdomadaire'!E$5:E$60, ('Plan hebdomadaire'!E$5:E$60 &lt;&gt; "")), INT((ROW() - ROW($B$10) + 3) / 2)), "hh:mm") &amp; CHAR(10)), "")</f>
        <v/>
      </c>
      <c r="C39" s="61"/>
      <c r="D39" s="61"/>
      <c r="E39" s="153"/>
      <c r="F39" s="58"/>
      <c r="G39" s="58"/>
      <c r="H39" s="59"/>
      <c r="I39" s="58"/>
      <c r="J39" s="59"/>
      <c r="K39" s="58"/>
      <c r="L39" s="2"/>
    </row>
    <row r="40" spans="1:12" ht="15.75" customHeight="1" x14ac:dyDescent="0.2">
      <c r="A40" s="2"/>
      <c r="B40" s="60" t="str" cm="1">
        <f t="array" ref="B40">IFERROR(IF(MOD(ROW() - ROW($B$10) + 1, 2) = 1, TEXT(INDEX(_xlfn._xlws.FILTER('Plan hebdomadaire'!E$5:E$60, ('Plan hebdomadaire'!E$5:E$60 &lt;&gt; "")), INT((ROW() - ROW($B$10) + 2) / 2)), "hh:mm"), TEXT(INDEX(_xlfn._xlws.FILTER('Plan hebdomadaire'!E$5:E$60, ('Plan hebdomadaire'!E$5:E$60 &lt;&gt; "")), INT((ROW() - ROW($B$10) + 3) / 2)), "hh:mm") &amp; CHAR(10)), "")</f>
        <v/>
      </c>
      <c r="C40" s="61"/>
      <c r="D40" s="61"/>
      <c r="E40" s="122"/>
      <c r="F40" s="62" t="str">
        <f>IF(G40&lt;&gt;"","📌",IF(E40&lt;&gt;""," Mémo :",""))</f>
        <v/>
      </c>
      <c r="G40" s="63"/>
      <c r="H40" s="59"/>
      <c r="I40" s="64"/>
      <c r="J40" s="59"/>
      <c r="K40" s="64"/>
      <c r="L40" s="2"/>
    </row>
    <row r="41" spans="1:12" ht="15.75" customHeight="1" x14ac:dyDescent="0.2">
      <c r="A41" s="2"/>
      <c r="B41" s="65" t="str" cm="1">
        <f t="array" ref="B41">IFERROR(IF(MOD(ROW() - ROW($B$10) + 1, 2) = 1, TEXT(INDEX(_xlfn._xlws.FILTER('Plan hebdomadaire'!E$5:E$60, ('Plan hebdomadaire'!E$5:E$60 &lt;&gt; "")), INT((ROW() - ROW($B$10) + 2) / 2)), "hh:mm"), TEXT(INDEX(_xlfn._xlws.FILTER('Plan hebdomadaire'!E$5:E$60, ('Plan hebdomadaire'!E$5:E$60 &lt;&gt; "")), INT((ROW() - ROW($B$10) + 3) / 2)), "hh:mm") &amp; CHAR(10)), "")</f>
        <v/>
      </c>
      <c r="C41" s="61"/>
      <c r="D41" s="61"/>
      <c r="E41" s="153"/>
      <c r="F41" s="58"/>
      <c r="G41" s="58"/>
      <c r="H41" s="59"/>
      <c r="I41" s="58"/>
      <c r="J41" s="59"/>
      <c r="K41" s="58"/>
      <c r="L41" s="2"/>
    </row>
    <row r="42" spans="1:12" ht="15.75" customHeight="1" x14ac:dyDescent="0.2">
      <c r="A42" s="2"/>
      <c r="B42" s="60" t="str" cm="1">
        <f t="array" ref="B42">IFERROR(IF(MOD(ROW() - ROW($B$10) + 1, 2) = 1, TEXT(INDEX(_xlfn._xlws.FILTER('Plan hebdomadaire'!E$5:E$60, ('Plan hebdomadaire'!E$5:E$60 &lt;&gt; "")), INT((ROW() - ROW($B$10) + 2) / 2)), "hh:mm"), TEXT(INDEX(_xlfn._xlws.FILTER('Plan hebdomadaire'!E$5:E$60, ('Plan hebdomadaire'!E$5:E$60 &lt;&gt; "")), INT((ROW() - ROW($B$10) + 3) / 2)), "hh:mm") &amp; CHAR(10)), "")</f>
        <v/>
      </c>
      <c r="C42" s="61"/>
      <c r="D42" s="61"/>
      <c r="E42" s="122"/>
      <c r="F42" s="62" t="str">
        <f>IF(G42&lt;&gt;"","📌",IF(E42&lt;&gt;""," Mémo :",""))</f>
        <v/>
      </c>
      <c r="G42" s="63"/>
      <c r="H42" s="59"/>
      <c r="I42" s="64"/>
      <c r="J42" s="59"/>
      <c r="K42" s="64"/>
      <c r="L42" s="2"/>
    </row>
    <row r="43" spans="1:12" ht="15.75" customHeight="1" x14ac:dyDescent="0.2">
      <c r="A43" s="2"/>
      <c r="B43" s="65" t="str" cm="1">
        <f t="array" ref="B43">IFERROR(IF(MOD(ROW() - ROW($B$10) + 1, 2) = 1, TEXT(INDEX(_xlfn._xlws.FILTER('Plan hebdomadaire'!E$5:E$60, ('Plan hebdomadaire'!E$5:E$60 &lt;&gt; "")), INT((ROW() - ROW($B$10) + 2) / 2)), "hh:mm"), TEXT(INDEX(_xlfn._xlws.FILTER('Plan hebdomadaire'!E$5:E$60, ('Plan hebdomadaire'!E$5:E$60 &lt;&gt; "")), INT((ROW() - ROW($B$10) + 3) / 2)), "hh:mm") &amp; CHAR(10)), "")</f>
        <v/>
      </c>
      <c r="C43" s="61"/>
      <c r="D43" s="61"/>
      <c r="E43" s="153"/>
      <c r="F43" s="58"/>
      <c r="G43" s="58"/>
      <c r="H43" s="59"/>
      <c r="I43" s="58"/>
      <c r="J43" s="59"/>
      <c r="K43" s="58"/>
      <c r="L43" s="2"/>
    </row>
    <row r="44" spans="1:12" ht="15.75" customHeight="1" x14ac:dyDescent="0.2">
      <c r="A44" s="2"/>
      <c r="B44" s="60" t="str" cm="1">
        <f t="array" ref="B44">IFERROR(IF(MOD(ROW() - ROW($B$10) + 1, 2) = 1, TEXT(INDEX(_xlfn._xlws.FILTER('Plan hebdomadaire'!E$5:E$60, ('Plan hebdomadaire'!E$5:E$60 &lt;&gt; "")), INT((ROW() - ROW($B$10) + 2) / 2)), "hh:mm"), TEXT(INDEX(_xlfn._xlws.FILTER('Plan hebdomadaire'!E$5:E$60, ('Plan hebdomadaire'!E$5:E$60 &lt;&gt; "")), INT((ROW() - ROW($B$10) + 3) / 2)), "hh:mm") &amp; CHAR(10)), "")</f>
        <v/>
      </c>
      <c r="C44" s="61"/>
      <c r="D44" s="61"/>
      <c r="E44" s="122"/>
      <c r="F44" s="62" t="str">
        <f>IF(G44&lt;&gt;"","📌",IF(E44&lt;&gt;""," Mémo :",""))</f>
        <v/>
      </c>
      <c r="G44" s="63"/>
      <c r="H44" s="59"/>
      <c r="I44" s="64"/>
      <c r="J44" s="59"/>
      <c r="K44" s="64"/>
      <c r="L44" s="2"/>
    </row>
    <row r="45" spans="1:12" ht="15.75" customHeight="1" x14ac:dyDescent="0.2">
      <c r="A45" s="2"/>
      <c r="B45" s="65" t="str" cm="1">
        <f t="array" ref="B45">IFERROR(IF(MOD(ROW() - ROW($B$10) + 1, 2) = 1, TEXT(INDEX(_xlfn._xlws.FILTER('Plan hebdomadaire'!E$5:E$60, ('Plan hebdomadaire'!E$5:E$60 &lt;&gt; "")), INT((ROW() - ROW($B$10) + 2) / 2)), "hh:mm"), TEXT(INDEX(_xlfn._xlws.FILTER('Plan hebdomadaire'!E$5:E$60, ('Plan hebdomadaire'!E$5:E$60 &lt;&gt; "")), INT((ROW() - ROW($B$10) + 3) / 2)), "hh:mm") &amp; CHAR(10)), "")</f>
        <v/>
      </c>
      <c r="C45" s="61"/>
      <c r="D45" s="61"/>
      <c r="E45" s="153"/>
      <c r="F45" s="58"/>
      <c r="G45" s="58"/>
      <c r="H45" s="59"/>
      <c r="I45" s="58"/>
      <c r="J45" s="59"/>
      <c r="K45" s="58"/>
      <c r="L45" s="2"/>
    </row>
    <row r="46" spans="1:12" ht="15.75" customHeight="1" x14ac:dyDescent="0.2">
      <c r="A46" s="2"/>
      <c r="B46" s="60" t="str" cm="1">
        <f t="array" ref="B46">IFERROR(IF(MOD(ROW() - ROW($B$10) + 1, 2) = 1, TEXT(INDEX(_xlfn._xlws.FILTER('Plan hebdomadaire'!E$5:E$60, ('Plan hebdomadaire'!E$5:E$60 &lt;&gt; "")), INT((ROW() - ROW($B$10) + 2) / 2)), "hh:mm"), TEXT(INDEX(_xlfn._xlws.FILTER('Plan hebdomadaire'!E$5:E$60, ('Plan hebdomadaire'!E$5:E$60 &lt;&gt; "")), INT((ROW() - ROW($B$10) + 3) / 2)), "hh:mm") &amp; CHAR(10)), "")</f>
        <v/>
      </c>
      <c r="C46" s="61"/>
      <c r="D46" s="61"/>
      <c r="E46" s="122"/>
      <c r="F46" s="62" t="str">
        <f>IF(G46&lt;&gt;"","📌",IF(E46&lt;&gt;""," Mémo :",""))</f>
        <v/>
      </c>
      <c r="G46" s="63"/>
      <c r="H46" s="59"/>
      <c r="I46" s="64"/>
      <c r="J46" s="59"/>
      <c r="K46" s="64"/>
      <c r="L46" s="2"/>
    </row>
    <row r="47" spans="1:12" ht="15.75" customHeight="1" x14ac:dyDescent="0.2">
      <c r="A47" s="2"/>
      <c r="B47" s="65" t="str" cm="1">
        <f t="array" ref="B47">IFERROR(IF(MOD(ROW() - ROW($B$10) + 1, 2) = 1, TEXT(INDEX(_xlfn._xlws.FILTER('Plan hebdomadaire'!E$5:E$60, ('Plan hebdomadaire'!E$5:E$60 &lt;&gt; "")), INT((ROW() - ROW($B$10) + 2) / 2)), "hh:mm"), TEXT(INDEX(_xlfn._xlws.FILTER('Plan hebdomadaire'!E$5:E$60, ('Plan hebdomadaire'!E$5:E$60 &lt;&gt; "")), INT((ROW() - ROW($B$10) + 3) / 2)), "hh:mm") &amp; CHAR(10)), "")</f>
        <v/>
      </c>
      <c r="C47" s="61"/>
      <c r="D47" s="61"/>
      <c r="E47" s="153"/>
      <c r="F47" s="58"/>
      <c r="G47" s="58"/>
      <c r="H47" s="59"/>
      <c r="I47" s="58"/>
      <c r="J47" s="59"/>
      <c r="K47" s="58"/>
      <c r="L47" s="2"/>
    </row>
    <row r="48" spans="1:12" ht="15.75" customHeight="1" x14ac:dyDescent="0.2">
      <c r="A48" s="2"/>
      <c r="B48" s="60" t="str" cm="1">
        <f t="array" ref="B48">IFERROR(IF(MOD(ROW() - ROW($B$10) + 1, 2) = 1, TEXT(INDEX(_xlfn._xlws.FILTER('Plan hebdomadaire'!E$5:E$60, ('Plan hebdomadaire'!E$5:E$60 &lt;&gt; "")), INT((ROW() - ROW($B$10) + 2) / 2)), "hh:mm"), TEXT(INDEX(_xlfn._xlws.FILTER('Plan hebdomadaire'!E$5:E$60, ('Plan hebdomadaire'!E$5:E$60 &lt;&gt; "")), INT((ROW() - ROW($B$10) + 3) / 2)), "hh:mm") &amp; CHAR(10)), "")</f>
        <v/>
      </c>
      <c r="C48" s="61"/>
      <c r="D48" s="61"/>
      <c r="E48" s="122"/>
      <c r="F48" s="62" t="str">
        <f>IF(G48&lt;&gt;"","📌",IF(E48&lt;&gt;""," Mémo :",""))</f>
        <v/>
      </c>
      <c r="G48" s="63"/>
      <c r="H48" s="59"/>
      <c r="I48" s="64"/>
      <c r="J48" s="59"/>
      <c r="K48" s="64"/>
      <c r="L48" s="2"/>
    </row>
    <row r="49" spans="1:12" ht="15.75" customHeight="1" x14ac:dyDescent="0.2">
      <c r="A49" s="2"/>
      <c r="B49" s="65" t="str" cm="1">
        <f t="array" ref="B49">IFERROR(IF(MOD(ROW() - ROW($B$10) + 1, 2) = 1, TEXT(INDEX(_xlfn._xlws.FILTER('Plan hebdomadaire'!E$5:E$60, ('Plan hebdomadaire'!E$5:E$60 &lt;&gt; "")), INT((ROW() - ROW($B$10) + 2) / 2)), "hh:mm"), TEXT(INDEX(_xlfn._xlws.FILTER('Plan hebdomadaire'!E$5:E$60, ('Plan hebdomadaire'!E$5:E$60 &lt;&gt; "")), INT((ROW() - ROW($B$10) + 3) / 2)), "hh:mm") &amp; CHAR(10)), "")</f>
        <v/>
      </c>
      <c r="C49" s="61"/>
      <c r="D49" s="61"/>
      <c r="E49" s="153"/>
      <c r="F49" s="58"/>
      <c r="G49" s="58"/>
      <c r="H49" s="59"/>
      <c r="I49" s="58"/>
      <c r="J49" s="59"/>
      <c r="K49" s="58"/>
      <c r="L49" s="2"/>
    </row>
    <row r="50" spans="1:12" ht="15.75" customHeight="1" x14ac:dyDescent="0.2">
      <c r="A50" s="2"/>
      <c r="B50" s="60" t="str" cm="1">
        <f t="array" ref="B50">IFERROR(IF(MOD(ROW() - ROW($B$10) + 1, 2) = 1, TEXT(INDEX(_xlfn._xlws.FILTER('Plan hebdomadaire'!E$5:E$60, ('Plan hebdomadaire'!E$5:E$60 &lt;&gt; "")), INT((ROW() - ROW($B$10) + 2) / 2)), "hh:mm"), TEXT(INDEX(_xlfn._xlws.FILTER('Plan hebdomadaire'!E$5:E$60, ('Plan hebdomadaire'!E$5:E$60 &lt;&gt; "")), INT((ROW() - ROW($B$10) + 3) / 2)), "hh:mm") &amp; CHAR(10)), "")</f>
        <v/>
      </c>
      <c r="C50" s="61"/>
      <c r="D50" s="61"/>
      <c r="E50" s="122"/>
      <c r="F50" s="62" t="str">
        <f>IF(G50&lt;&gt;"","📌",IF(E50&lt;&gt;""," Mémo :",""))</f>
        <v/>
      </c>
      <c r="G50" s="63"/>
      <c r="H50" s="59"/>
      <c r="I50" s="64"/>
      <c r="J50" s="59"/>
      <c r="K50" s="64"/>
      <c r="L50" s="2"/>
    </row>
    <row r="51" spans="1:12" ht="15.75" customHeight="1" x14ac:dyDescent="0.2">
      <c r="A51" s="2"/>
      <c r="B51" s="65" t="str" cm="1">
        <f t="array" ref="B51">IFERROR(IF(MOD(ROW() - ROW($B$10) + 1, 2) = 1, TEXT(INDEX(_xlfn._xlws.FILTER('Plan hebdomadaire'!E$5:E$60, ('Plan hebdomadaire'!E$5:E$60 &lt;&gt; "")), INT((ROW() - ROW($B$10) + 2) / 2)), "hh:mm"), TEXT(INDEX(_xlfn._xlws.FILTER('Plan hebdomadaire'!E$5:E$60, ('Plan hebdomadaire'!E$5:E$60 &lt;&gt; "")), INT((ROW() - ROW($B$10) + 3) / 2)), "hh:mm") &amp; CHAR(10)), "")</f>
        <v/>
      </c>
      <c r="C51" s="61"/>
      <c r="D51" s="61"/>
      <c r="E51" s="153"/>
      <c r="F51" s="58"/>
      <c r="G51" s="58"/>
      <c r="H51" s="59"/>
      <c r="I51" s="58"/>
      <c r="J51" s="59"/>
      <c r="K51" s="58"/>
      <c r="L51" s="2"/>
    </row>
    <row r="52" spans="1:12" ht="15.75" customHeight="1" x14ac:dyDescent="0.2">
      <c r="A52" s="2"/>
      <c r="B52" s="60" t="str" cm="1">
        <f t="array" ref="B52">IFERROR(IF(MOD(ROW() - ROW($B$10) + 1, 2) = 1, TEXT(INDEX(_xlfn._xlws.FILTER('Plan hebdomadaire'!E$5:E$60, ('Plan hebdomadaire'!E$5:E$60 &lt;&gt; "")), INT((ROW() - ROW($B$10) + 2) / 2)), "hh:mm"), TEXT(INDEX(_xlfn._xlws.FILTER('Plan hebdomadaire'!E$5:E$60, ('Plan hebdomadaire'!E$5:E$60 &lt;&gt; "")), INT((ROW() - ROW($B$10) + 3) / 2)), "hh:mm") &amp; CHAR(10)), "")</f>
        <v/>
      </c>
      <c r="C52" s="61"/>
      <c r="D52" s="61"/>
      <c r="E52" s="122"/>
      <c r="F52" s="62" t="str">
        <f>IF(G52&lt;&gt;"","📌",IF(E52&lt;&gt;""," Mémo :",""))</f>
        <v/>
      </c>
      <c r="G52" s="63"/>
      <c r="H52" s="59"/>
      <c r="I52" s="64"/>
      <c r="J52" s="59"/>
      <c r="K52" s="64"/>
      <c r="L52" s="2"/>
    </row>
    <row r="53" spans="1:12" ht="15.75" customHeight="1" x14ac:dyDescent="0.2">
      <c r="A53" s="2"/>
      <c r="B53" s="65" t="str" cm="1">
        <f t="array" ref="B53">IFERROR(IF(MOD(ROW() - ROW($B$10) + 1, 2) = 1, TEXT(INDEX(_xlfn._xlws.FILTER('Plan hebdomadaire'!E$5:E$60, ('Plan hebdomadaire'!E$5:E$60 &lt;&gt; "")), INT((ROW() - ROW($B$10) + 2) / 2)), "hh:mm"), TEXT(INDEX(_xlfn._xlws.FILTER('Plan hebdomadaire'!E$5:E$60, ('Plan hebdomadaire'!E$5:E$60 &lt;&gt; "")), INT((ROW() - ROW($B$10) + 3) / 2)), "hh:mm") &amp; CHAR(10)), "")</f>
        <v/>
      </c>
      <c r="C53" s="61"/>
      <c r="D53" s="61"/>
      <c r="E53" s="153"/>
      <c r="F53" s="58"/>
      <c r="G53" s="58"/>
      <c r="H53" s="59"/>
      <c r="I53" s="58"/>
      <c r="J53" s="59"/>
      <c r="K53" s="58"/>
      <c r="L53" s="2"/>
    </row>
    <row r="54" spans="1:12" ht="15.75" customHeight="1" x14ac:dyDescent="0.2">
      <c r="A54" s="2"/>
      <c r="B54" s="60" t="str" cm="1">
        <f t="array" ref="B54">IFERROR(IF(MOD(ROW() - ROW($B$10) + 1, 2) = 1, TEXT(INDEX(_xlfn._xlws.FILTER('Plan hebdomadaire'!E$5:E$60, ('Plan hebdomadaire'!E$5:E$60 &lt;&gt; "")), INT((ROW() - ROW($B$10) + 2) / 2)), "hh:mm"), TEXT(INDEX(_xlfn._xlws.FILTER('Plan hebdomadaire'!E$5:E$60, ('Plan hebdomadaire'!E$5:E$60 &lt;&gt; "")), INT((ROW() - ROW($B$10) + 3) / 2)), "hh:mm") &amp; CHAR(10)), "")</f>
        <v/>
      </c>
      <c r="C54" s="61"/>
      <c r="D54" s="61"/>
      <c r="E54" s="122"/>
      <c r="F54" s="62" t="str">
        <f>IF(G54&lt;&gt;"","📌",IF(E54&lt;&gt;""," Mémo :",""))</f>
        <v/>
      </c>
      <c r="G54" s="63"/>
      <c r="H54" s="59"/>
      <c r="I54" s="64"/>
      <c r="J54" s="59"/>
      <c r="K54" s="64"/>
      <c r="L54" s="2"/>
    </row>
    <row r="55" spans="1:12" ht="15.75" customHeight="1" x14ac:dyDescent="0.2">
      <c r="A55" s="2"/>
      <c r="B55" s="65" t="str" cm="1">
        <f t="array" ref="B55">IFERROR(IF(MOD(ROW() - ROW($B$10) + 1, 2) = 1, TEXT(INDEX(_xlfn._xlws.FILTER('Plan hebdomadaire'!E$5:E$60, ('Plan hebdomadaire'!E$5:E$60 &lt;&gt; "")), INT((ROW() - ROW($B$10) + 2) / 2)), "hh:mm"), TEXT(INDEX(_xlfn._xlws.FILTER('Plan hebdomadaire'!E$5:E$60, ('Plan hebdomadaire'!E$5:E$60 &lt;&gt; "")), INT((ROW() - ROW($B$10) + 3) / 2)), "hh:mm") &amp; CHAR(10)), "")</f>
        <v/>
      </c>
      <c r="C55" s="61"/>
      <c r="D55" s="61"/>
      <c r="E55" s="153"/>
      <c r="F55" s="58"/>
      <c r="G55" s="58"/>
      <c r="H55" s="59"/>
      <c r="I55" s="58"/>
      <c r="J55" s="59"/>
      <c r="K55" s="58"/>
      <c r="L55" s="2"/>
    </row>
    <row r="56" spans="1:12" ht="15.75" customHeight="1" x14ac:dyDescent="0.2">
      <c r="A56" s="2"/>
      <c r="B56" s="60" t="str" cm="1">
        <f t="array" ref="B56">IFERROR(IF(MOD(ROW() - ROW($B$10) + 1, 2) = 1, TEXT(INDEX(_xlfn._xlws.FILTER('Plan hebdomadaire'!E$5:E$60, ('Plan hebdomadaire'!E$5:E$60 &lt;&gt; "")), INT((ROW() - ROW($B$10) + 2) / 2)), "hh:mm"), TEXT(INDEX(_xlfn._xlws.FILTER('Plan hebdomadaire'!E$5:E$60, ('Plan hebdomadaire'!E$5:E$60 &lt;&gt; "")), INT((ROW() - ROW($B$10) + 3) / 2)), "hh:mm") &amp; CHAR(10)), "")</f>
        <v/>
      </c>
      <c r="C56" s="61"/>
      <c r="D56" s="61"/>
      <c r="E56" s="122"/>
      <c r="F56" s="62" t="str">
        <f>IF(G56&lt;&gt;"","📌",IF(E56&lt;&gt;""," Mémo :",""))</f>
        <v/>
      </c>
      <c r="G56" s="63"/>
      <c r="H56" s="59"/>
      <c r="I56" s="64"/>
      <c r="J56" s="59"/>
      <c r="K56" s="64"/>
      <c r="L56" s="2"/>
    </row>
    <row r="57" spans="1:12" ht="15.75" customHeight="1" x14ac:dyDescent="0.2">
      <c r="A57" s="2"/>
      <c r="B57" s="65" t="str" cm="1">
        <f t="array" ref="B57">IFERROR(IF(MOD(ROW() - ROW($B$10) + 1, 2) = 1, TEXT(INDEX(_xlfn._xlws.FILTER('Plan hebdomadaire'!E$5:E$60, ('Plan hebdomadaire'!E$5:E$60 &lt;&gt; "")), INT((ROW() - ROW($B$10) + 2) / 2)), "hh:mm"), TEXT(INDEX(_xlfn._xlws.FILTER('Plan hebdomadaire'!E$5:E$60, ('Plan hebdomadaire'!E$5:E$60 &lt;&gt; "")), INT((ROW() - ROW($B$10) + 3) / 2)), "hh:mm") &amp; CHAR(10)), "")</f>
        <v/>
      </c>
      <c r="C57" s="61"/>
      <c r="D57" s="61"/>
      <c r="E57" s="153"/>
      <c r="F57" s="58"/>
      <c r="G57" s="58"/>
      <c r="H57" s="59"/>
      <c r="I57" s="58"/>
      <c r="J57" s="59"/>
      <c r="K57" s="58"/>
      <c r="L57" s="2"/>
    </row>
    <row r="58" spans="1:12" ht="15.75" customHeight="1" x14ac:dyDescent="0.2">
      <c r="A58" s="2"/>
      <c r="B58" s="60" t="str" cm="1">
        <f t="array" ref="B58">IFERROR(IF(MOD(ROW() - ROW($B$10) + 1, 2) = 1, TEXT(INDEX(_xlfn._xlws.FILTER('Plan hebdomadaire'!E$5:E$60, ('Plan hebdomadaire'!E$5:E$60 &lt;&gt; "")), INT((ROW() - ROW($B$10) + 2) / 2)), "hh:mm"), TEXT(INDEX(_xlfn._xlws.FILTER('Plan hebdomadaire'!E$5:E$60, ('Plan hebdomadaire'!E$5:E$60 &lt;&gt; "")), INT((ROW() - ROW($B$10) + 3) / 2)), "hh:mm") &amp; CHAR(10)), "")</f>
        <v/>
      </c>
      <c r="C58" s="61"/>
      <c r="D58" s="61"/>
      <c r="E58" s="122"/>
      <c r="F58" s="62" t="str">
        <f>IF(G58&lt;&gt;"","📌",IF(E58&lt;&gt;""," Mémo :",""))</f>
        <v/>
      </c>
      <c r="G58" s="63"/>
      <c r="H58" s="59"/>
      <c r="I58" s="64"/>
      <c r="J58" s="59"/>
      <c r="K58" s="64"/>
      <c r="L58" s="2"/>
    </row>
    <row r="59" spans="1:12" ht="15.75" customHeight="1" x14ac:dyDescent="0.2">
      <c r="A59" s="2"/>
      <c r="B59" s="65" t="str" cm="1">
        <f t="array" ref="B59">IFERROR(IF(MOD(ROW() - ROW($B$10) + 1, 2) = 1, TEXT(INDEX(_xlfn._xlws.FILTER('Plan hebdomadaire'!E$5:E$60, ('Plan hebdomadaire'!E$5:E$60 &lt;&gt; "")), INT((ROW() - ROW($B$10) + 2) / 2)), "hh:mm"), TEXT(INDEX(_xlfn._xlws.FILTER('Plan hebdomadaire'!E$5:E$60, ('Plan hebdomadaire'!E$5:E$60 &lt;&gt; "")), INT((ROW() - ROW($B$10) + 3) / 2)), "hh:mm") &amp; CHAR(10)), "")</f>
        <v/>
      </c>
      <c r="C59" s="61"/>
      <c r="D59" s="61"/>
      <c r="E59" s="153"/>
      <c r="F59" s="58"/>
      <c r="G59" s="58"/>
      <c r="H59" s="59"/>
      <c r="I59" s="58"/>
      <c r="J59" s="59"/>
      <c r="K59" s="58"/>
      <c r="L59" s="2"/>
    </row>
    <row r="60" spans="1:12" ht="15.75" customHeight="1" x14ac:dyDescent="0.2">
      <c r="A60" s="2"/>
      <c r="B60" s="60" t="str" cm="1">
        <f t="array" ref="B60">IFERROR(IF(MOD(ROW() - ROW($B$10) + 1, 2) = 1, TEXT(INDEX(_xlfn._xlws.FILTER('Plan hebdomadaire'!E$5:E$60, ('Plan hebdomadaire'!E$5:E$60 &lt;&gt; "")), INT((ROW() - ROW($B$10) + 2) / 2)), "hh:mm"), TEXT(INDEX(_xlfn._xlws.FILTER('Plan hebdomadaire'!E$5:E$60, ('Plan hebdomadaire'!E$5:E$60 &lt;&gt; "")), INT((ROW() - ROW($B$10) + 3) / 2)), "hh:mm") &amp; CHAR(10)), "")</f>
        <v/>
      </c>
      <c r="C60" s="61"/>
      <c r="D60" s="61"/>
      <c r="E60" s="122"/>
      <c r="F60" s="62" t="str">
        <f>IF(G60&lt;&gt;"","📌",IF(E60&lt;&gt;""," Mémo :",""))</f>
        <v/>
      </c>
      <c r="G60" s="63"/>
      <c r="H60" s="59"/>
      <c r="I60" s="64"/>
      <c r="J60" s="59"/>
      <c r="K60" s="64"/>
      <c r="L60" s="2"/>
    </row>
    <row r="61" spans="1:12" ht="15.75" customHeight="1" x14ac:dyDescent="0.2">
      <c r="A61" s="2"/>
      <c r="B61" s="65" t="str" cm="1">
        <f t="array" ref="B61">IFERROR(IF(MOD(ROW() - ROW($B$10) + 1, 2) = 1, TEXT(INDEX(_xlfn._xlws.FILTER('Plan hebdomadaire'!E$5:E$60, ('Plan hebdomadaire'!E$5:E$60 &lt;&gt; "")), INT((ROW() - ROW($B$10) + 2) / 2)), "hh:mm"), TEXT(INDEX(_xlfn._xlws.FILTER('Plan hebdomadaire'!E$5:E$60, ('Plan hebdomadaire'!E$5:E$60 &lt;&gt; "")), INT((ROW() - ROW($B$10) + 3) / 2)), "hh:mm") &amp; CHAR(10)), "")</f>
        <v/>
      </c>
      <c r="C61" s="61"/>
      <c r="D61" s="61"/>
      <c r="E61" s="153"/>
      <c r="F61" s="58"/>
      <c r="G61" s="58"/>
      <c r="H61" s="59"/>
      <c r="I61" s="58"/>
      <c r="J61" s="59"/>
      <c r="K61" s="58"/>
      <c r="L61" s="2"/>
    </row>
    <row r="62" spans="1:12" ht="15.75" customHeight="1" x14ac:dyDescent="0.2">
      <c r="A62" s="2"/>
      <c r="B62" s="60" t="str" cm="1">
        <f t="array" ref="B62">IFERROR(IF(MOD(ROW() - ROW($B$10) + 1, 2) = 1, TEXT(INDEX(_xlfn._xlws.FILTER('Plan hebdomadaire'!E$5:E$60, ('Plan hebdomadaire'!E$5:E$60 &lt;&gt; "")), INT((ROW() - ROW($B$10) + 2) / 2)), "hh:mm"), TEXT(INDEX(_xlfn._xlws.FILTER('Plan hebdomadaire'!E$5:E$60, ('Plan hebdomadaire'!E$5:E$60 &lt;&gt; "")), INT((ROW() - ROW($B$10) + 3) / 2)), "hh:mm") &amp; CHAR(10)), "")</f>
        <v/>
      </c>
      <c r="C62" s="61"/>
      <c r="D62" s="61"/>
      <c r="E62" s="122"/>
      <c r="F62" s="62" t="str">
        <f>IF(G62&lt;&gt;"","📌",IF(E62&lt;&gt;""," Mémo :",""))</f>
        <v/>
      </c>
      <c r="G62" s="63"/>
      <c r="H62" s="59"/>
      <c r="I62" s="64"/>
      <c r="J62" s="59"/>
      <c r="K62" s="64"/>
      <c r="L62" s="2"/>
    </row>
    <row r="63" spans="1:12" ht="15.75" customHeight="1" x14ac:dyDescent="0.2">
      <c r="A63" s="2"/>
      <c r="B63" s="65" t="str" cm="1">
        <f t="array" ref="B63">IFERROR(IF(MOD(ROW() - ROW($B$10) + 1, 2) = 1, TEXT(INDEX(_xlfn._xlws.FILTER('Plan hebdomadaire'!E$5:E$60, ('Plan hebdomadaire'!E$5:E$60 &lt;&gt; "")), INT((ROW() - ROW($B$10) + 2) / 2)), "hh:mm"), TEXT(INDEX(_xlfn._xlws.FILTER('Plan hebdomadaire'!E$5:E$60, ('Plan hebdomadaire'!E$5:E$60 &lt;&gt; "")), INT((ROW() - ROW($B$10) + 3) / 2)), "hh:mm") &amp; CHAR(10)), "")</f>
        <v/>
      </c>
      <c r="C63" s="61"/>
      <c r="D63" s="61"/>
      <c r="E63" s="153"/>
      <c r="F63" s="58"/>
      <c r="G63" s="58"/>
      <c r="H63" s="59"/>
      <c r="I63" s="58"/>
      <c r="J63" s="59"/>
      <c r="K63" s="58"/>
      <c r="L63" s="2"/>
    </row>
    <row r="64" spans="1:12" ht="15.75" customHeight="1" x14ac:dyDescent="0.2">
      <c r="A64" s="2"/>
      <c r="B64" s="60" t="str" cm="1">
        <f t="array" ref="B64">IFERROR(IF(MOD(ROW() - ROW($B$10) + 1, 2) = 1, TEXT(INDEX(_xlfn._xlws.FILTER('Plan hebdomadaire'!E$5:E$60, ('Plan hebdomadaire'!E$5:E$60 &lt;&gt; "")), INT((ROW() - ROW($B$10) + 2) / 2)), "hh:mm"), TEXT(INDEX(_xlfn._xlws.FILTER('Plan hebdomadaire'!E$5:E$60, ('Plan hebdomadaire'!E$5:E$60 &lt;&gt; "")), INT((ROW() - ROW($B$10) + 3) / 2)), "hh:mm") &amp; CHAR(10)), "")</f>
        <v/>
      </c>
      <c r="C64" s="61"/>
      <c r="D64" s="61"/>
      <c r="E64" s="122"/>
      <c r="F64" s="62" t="str">
        <f>IF(G64&lt;&gt;"","📌",IF(E64&lt;&gt;""," Mémo :",""))</f>
        <v/>
      </c>
      <c r="G64" s="63"/>
      <c r="H64" s="59"/>
      <c r="I64" s="64"/>
      <c r="J64" s="59"/>
      <c r="K64" s="64"/>
      <c r="L64" s="2"/>
    </row>
    <row r="65" spans="1:12" ht="15.75" customHeight="1" x14ac:dyDescent="0.2">
      <c r="A65" s="2"/>
      <c r="B65" s="65" t="str" cm="1">
        <f t="array" ref="B65">IFERROR(IF(MOD(ROW() - ROW($B$10) + 1, 2) = 1, TEXT(INDEX(_xlfn._xlws.FILTER('Plan hebdomadaire'!E$5:E$60, ('Plan hebdomadaire'!E$5:E$60 &lt;&gt; "")), INT((ROW() - ROW($B$10) + 2) / 2)), "hh:mm"), TEXT(INDEX(_xlfn._xlws.FILTER('Plan hebdomadaire'!E$5:E$60, ('Plan hebdomadaire'!E$5:E$60 &lt;&gt; "")), INT((ROW() - ROW($B$10) + 3) / 2)), "hh:mm") &amp; CHAR(10)), "")</f>
        <v/>
      </c>
      <c r="C65" s="61"/>
      <c r="D65" s="61"/>
      <c r="E65" s="153"/>
      <c r="F65" s="58"/>
      <c r="G65" s="58"/>
      <c r="H65" s="59"/>
      <c r="I65" s="58"/>
      <c r="J65" s="59"/>
      <c r="K65" s="58"/>
      <c r="L65" s="2"/>
    </row>
    <row r="66" spans="1:12" ht="15.75" customHeight="1" x14ac:dyDescent="0.2">
      <c r="A66" s="2"/>
      <c r="B66" s="142" t="str">
        <f>IF(H2,"","💡 Faire un retour à la ligne dans une cellule : Alt + Entrée (Win) / Cmd + Entrée (Mac) — Copier-coller du contenu externe : double-cliquez d’abord dans la cellule (ou F2) avant de coller !")</f>
        <v>💡 Faire un retour à la ligne dans une cellule : Alt + Entrée (Win) / Cmd + Entrée (Mac) — Copier-coller du contenu externe : double-cliquez d’abord dans la cellule (ou F2) avant de coller !</v>
      </c>
      <c r="C66" s="143"/>
      <c r="D66" s="143"/>
      <c r="E66" s="143"/>
      <c r="F66" s="143"/>
      <c r="G66" s="143"/>
      <c r="H66" s="143"/>
      <c r="I66" s="143"/>
      <c r="J66" s="143"/>
      <c r="K66" s="143"/>
      <c r="L66" s="2"/>
    </row>
  </sheetData>
  <sheetProtection sheet="1" objects="1" scenarios="1"/>
  <protectedRanges>
    <protectedRange sqref="H2 B5:G5 I5:K5 G10:G65 I11 K11 I13 K13 I15 K15 I17 K17 I19 K19 I21 K21 I23 K23 I25 K25 I27 K27 I29 K29 I31 K31 I33 K33 I35 K35 I37 K37 I39 K39 I41 K41 I43 K43 I45 K45 I47 K47 I49 K49 I51 K51 I53 K53 I55 K55 I57 K57 I59 K59 I61 K61 I63 K63 I65 K65" name="Édition"/>
  </protectedRanges>
  <mergeCells count="3">
    <mergeCell ref="B5:G5"/>
    <mergeCell ref="I5:K5"/>
    <mergeCell ref="B66:K66"/>
  </mergeCells>
  <conditionalFormatting sqref="A1:K1">
    <cfRule type="expression" dxfId="370" priority="27">
      <formula>$H$2=TRUE</formula>
    </cfRule>
  </conditionalFormatting>
  <conditionalFormatting sqref="A2:K10 A66:K66 A11:D65 F11:K65">
    <cfRule type="expression" dxfId="369" priority="28">
      <formula>$H$2=TRUE</formula>
    </cfRule>
  </conditionalFormatting>
  <conditionalFormatting sqref="B10:K10 B66:K66 B11:D65 F11:K65">
    <cfRule type="expression" dxfId="368" priority="53">
      <formula>AND($B10="", ROW() = ROW($B$10) + COUNTIF($B$10:$B$65,"&lt;&gt;") + 1)</formula>
    </cfRule>
  </conditionalFormatting>
  <conditionalFormatting sqref="E10">
    <cfRule type="expression" dxfId="367" priority="29">
      <formula>COUNTIFS(   INDIRECT("'Plan hebdomadaire'!$B$5:$B$60"),   INDIRECT("E"&amp;ROW()-MOD(ROW()-10,2)),   INDIRECT("'Plan hebdomadaire'!$C$5:$C$60"),   "Rouge" )&gt;0</formula>
    </cfRule>
    <cfRule type="expression" dxfId="366" priority="30">
      <formula>COUNTIFS(   INDIRECT("'Plan hebdomadaire'!$B$5:$B$60"),   INDIRECT("E"&amp;ROW()-MOD(ROW()-10,2)),   INDIRECT("'Plan hebdomadaire'!$C$5:$C$60"),   "Rose clair" )&gt;0</formula>
    </cfRule>
    <cfRule type="expression" dxfId="365" priority="31">
      <formula>COUNTIFS(   INDIRECT("'Plan hebdomadaire'!$B$5:$B$60"),   INDIRECT("E"&amp;ROW()-MOD(ROW()-10,2)),   INDIRECT("'Plan hebdomadaire'!$C$5:$C$60"),   "Rose foncé" )&gt;0</formula>
    </cfRule>
    <cfRule type="expression" dxfId="364" priority="32">
      <formula>COUNTIFS(   INDIRECT("'Plan hebdomadaire'!$B$5:$B$60"),   INDIRECT("E"&amp;ROW()-MOD(ROW()-10,2)),   INDIRECT("'Plan hebdomadaire'!$C$5:$C$60"),   "Violet" )&gt;0</formula>
    </cfRule>
    <cfRule type="expression" dxfId="363" priority="33">
      <formula>COUNTIFS(   INDIRECT("'Plan hebdomadaire'!$B$5:$B$60"),   INDIRECT("E"&amp;ROW()-MOD(ROW()-10,2)),   INDIRECT("'Plan hebdomadaire'!$C$5:$C$60"),   "Lavande" )&gt;0</formula>
    </cfRule>
    <cfRule type="expression" dxfId="362" priority="34">
      <formula>COUNTIFS(INDIRECT("'Plan hebdomadaire'!$B$5:$B$60"),INDIRECT("E"&amp;ROW()-MOD(ROW()-10,2)),INDIRECT("'Plan hebdomadaire'!$C$5:$C$60"),"Indigo")&gt;0</formula>
    </cfRule>
    <cfRule type="expression" dxfId="361" priority="35">
      <formula>COUNTIFS(INDIRECT("'Plan hebdomadaire'!$B$5:$B$60"),INDIRECT("E"&amp;ROW()-MOD(ROW()-10,2)),INDIRECT("'Plan hebdomadaire'!$C$5:$C$60"),"Bleu")&gt;0</formula>
    </cfRule>
    <cfRule type="expression" dxfId="360" priority="36">
      <formula>COUNTIFS(INDIRECT("'Plan hebdomadaire'!$B$5:$B$60"),INDIRECT("E"&amp;ROW()-MOD(ROW()-10,2)),INDIRECT("'Plan hebdomadaire'!$C$5:$C$60"),"Bleu ciel")&gt;0</formula>
    </cfRule>
    <cfRule type="expression" dxfId="359" priority="37">
      <formula>COUNTIFS(INDIRECT("'Plan hebdomadaire'!$B$5:$B$60"),INDIRECT("E"&amp;ROW()-MOD(ROW()-10,2)),INDIRECT("'Plan hebdomadaire'!$C$5:$C$60"),"Azurin")&gt;0</formula>
    </cfRule>
    <cfRule type="expression" dxfId="358" priority="38">
      <formula>COUNTIFS(INDIRECT("'Plan hebdomadaire'!$B$5:$B$60"),INDIRECT("E"&amp;ROW()-MOD(ROW()-10,2)),INDIRECT("'Plan hebdomadaire'!$C$5:$C$60"),"Turquoise")&gt;0</formula>
    </cfRule>
    <cfRule type="expression" dxfId="357" priority="39">
      <formula>COUNTIFS(INDIRECT("'Plan hebdomadaire'!$B$5:$B$60"),INDIRECT("E"&amp;ROW()-MOD(ROW()-10,2)),INDIRECT("'Plan hebdomadaire'!$C$5:$C$60"),"Vert")&gt;0</formula>
    </cfRule>
    <cfRule type="expression" dxfId="356" priority="40">
      <formula>COUNTIFS(INDIRECT("'Plan hebdomadaire'!$B$5:$B$60"),INDIRECT("E"&amp;ROW()-MOD(ROW()-10,2)),INDIRECT("'Plan hebdomadaire'!$C$5:$C$60"),"Vert clair")&gt;0</formula>
    </cfRule>
    <cfRule type="expression" dxfId="355" priority="41">
      <formula>COUNTIFS(INDIRECT("'Plan hebdomadaire'!$B$5:$B$60"),INDIRECT("E"&amp;ROW()-MOD(ROW()-10,2)),INDIRECT("'Plan hebdomadaire'!$C$5:$C$60"),"Lime")&gt;0</formula>
    </cfRule>
    <cfRule type="expression" dxfId="354" priority="42">
      <formula>COUNTIFS(INDIRECT("'Plan hebdomadaire'!$B$5:$B$60"),INDIRECT("E"&amp;ROW()-MOD(ROW()-10,2)),INDIRECT("'Plan hebdomadaire'!$C$5:$C$60"),"Jaune")&gt;0</formula>
    </cfRule>
    <cfRule type="expression" dxfId="353" priority="43">
      <formula>COUNTIFS(INDIRECT("'Plan hebdomadaire'!$B$5:$B$60"),INDIRECT("E"&amp;ROW()-MOD(ROW()-10,2)),INDIRECT("'Plan hebdomadaire'!$C$5:$C$60"),"Orange clair")&gt;0</formula>
    </cfRule>
    <cfRule type="expression" dxfId="352" priority="44">
      <formula>COUNTIFS(INDIRECT("'Plan hebdomadaire'!$B$5:$B$60"),INDIRECT("E"&amp;ROW()-MOD(ROW()-10,2)),INDIRECT("'Plan hebdomadaire'!$C$5:$C$60"),"Orange")&gt;0</formula>
    </cfRule>
    <cfRule type="expression" dxfId="351" priority="45">
      <formula>COUNTIFS(INDIRECT("'Plan hebdomadaire'!$B$5:$B$60"),INDIRECT("E"&amp;ROW()-MOD(ROW()-10,2)),INDIRECT("'Plan hebdomadaire'!$C$5:$C$60"),"Orange foncé")&gt;0</formula>
    </cfRule>
    <cfRule type="expression" dxfId="350" priority="46">
      <formula>COUNTIFS(INDIRECT("'Plan hebdomadaire'!$B$5:$B$60"),INDIRECT("E"&amp;ROW()-MOD(ROW()-10,2)),INDIRECT("'Plan hebdomadaire'!$C$5:$C$60"),"Brun sable")&gt;0</formula>
    </cfRule>
    <cfRule type="expression" dxfId="349" priority="47">
      <formula>COUNTIFS(INDIRECT("'Plan hebdomadaire'!$B$5:$B$60"),INDIRECT("E"&amp;ROW()-MOD(ROW()-10,2)),INDIRECT("'Plan hebdomadaire'!$C$5:$C$60"),"Brun")&gt;0</formula>
    </cfRule>
    <cfRule type="expression" dxfId="348" priority="48">
      <formula>COUNTIFS(INDIRECT("'Plan hebdomadaire'!$B$5:$B$60"),INDIRECT("E"&amp;ROW()-MOD(ROW()-10,2)),INDIRECT("'Plan hebdomadaire'!$C$5:$C$60"),"Gris clair")&gt;0</formula>
    </cfRule>
    <cfRule type="expression" dxfId="347" priority="49">
      <formula>COUNTIFS(INDIRECT("'Plan hebdomadaire'!$B$5:$B$60"),INDIRECT("E"&amp;ROW()-MOD(ROW()-10,2)),INDIRECT("'Plan hebdomadaire'!$C$5:$C$60"),"Gris")&gt;0</formula>
    </cfRule>
    <cfRule type="expression" dxfId="346" priority="50">
      <formula>COUNTIFS(INDIRECT("'Plan hebdomadaire'!$B$5:$B$60"),INDIRECT("E"&amp;ROW()-MOD(ROW()-10,2)),INDIRECT("'Plan hebdomadaire'!$C$5:$C$60"),"Bleu gris")&gt;0</formula>
    </cfRule>
    <cfRule type="expression" dxfId="345" priority="51">
      <formula>COUNTIFS(INDIRECT("'Plan hebdomadaire'!$B$5:$B$60"),INDIRECT("E"&amp;ROW()-MOD(ROW()-10,2)),INDIRECT("'Plan hebdomadaire'!$C$5:$C$60"),"Noir")&gt;0</formula>
    </cfRule>
    <cfRule type="expression" dxfId="344" priority="52">
      <formula>COUNTIFS(INDIRECT("'Plan hebdomadaire'!$B$5:$B$60"),INDIRECT("E"&amp;ROW()-MOD(ROW()-10,2)),INDIRECT("'Plan hebdomadaire'!$C$5:$C$60"),"Blanc")&gt;0</formula>
    </cfRule>
  </conditionalFormatting>
  <conditionalFormatting sqref="L1:L66">
    <cfRule type="expression" dxfId="343" priority="54">
      <formula>$H$2=TRUE</formula>
    </cfRule>
  </conditionalFormatting>
  <conditionalFormatting sqref="E11:E65">
    <cfRule type="expression" dxfId="181" priority="1">
      <formula>$H$2=TRUE</formula>
    </cfRule>
  </conditionalFormatting>
  <conditionalFormatting sqref="E11:E65">
    <cfRule type="expression" dxfId="180" priority="26">
      <formula>AND($B11="", ROW() = ROW($B$10) + COUNTIF($B$10:$B$65,"&lt;&gt;") + 1)</formula>
    </cfRule>
  </conditionalFormatting>
  <conditionalFormatting sqref="E11:E65">
    <cfRule type="expression" dxfId="179" priority="2">
      <formula>COUNTIFS(   INDIRECT("'Plan hebdomadaire'!$B$5:$B$60"),   INDIRECT("E"&amp;ROW()-MOD(ROW()-10,2)),   INDIRECT("'Plan hebdomadaire'!$C$5:$C$60"),   "Rouge" )&gt;0</formula>
    </cfRule>
    <cfRule type="expression" dxfId="178" priority="3">
      <formula>COUNTIFS(   INDIRECT("'Plan hebdomadaire'!$B$5:$B$60"),   INDIRECT("E"&amp;ROW()-MOD(ROW()-10,2)),   INDIRECT("'Plan hebdomadaire'!$C$5:$C$60"),   "Rose clair" )&gt;0</formula>
    </cfRule>
    <cfRule type="expression" dxfId="177" priority="4">
      <formula>COUNTIFS(   INDIRECT("'Plan hebdomadaire'!$B$5:$B$60"),   INDIRECT("E"&amp;ROW()-MOD(ROW()-10,2)),   INDIRECT("'Plan hebdomadaire'!$C$5:$C$60"),   "Rose foncé" )&gt;0</formula>
    </cfRule>
    <cfRule type="expression" dxfId="176" priority="5">
      <formula>COUNTIFS(   INDIRECT("'Plan hebdomadaire'!$B$5:$B$60"),   INDIRECT("E"&amp;ROW()-MOD(ROW()-10,2)),   INDIRECT("'Plan hebdomadaire'!$C$5:$C$60"),   "Violet" )&gt;0</formula>
    </cfRule>
    <cfRule type="expression" dxfId="175" priority="6">
      <formula>COUNTIFS(   INDIRECT("'Plan hebdomadaire'!$B$5:$B$60"),   INDIRECT("E"&amp;ROW()-MOD(ROW()-10,2)),   INDIRECT("'Plan hebdomadaire'!$C$5:$C$60"),   "Lavande" )&gt;0</formula>
    </cfRule>
    <cfRule type="expression" dxfId="174" priority="7">
      <formula>COUNTIFS(INDIRECT("'Plan hebdomadaire'!$B$5:$B$60"),INDIRECT("E"&amp;ROW()-MOD(ROW()-10,2)),INDIRECT("'Plan hebdomadaire'!$C$5:$C$60"),"Indigo")&gt;0</formula>
    </cfRule>
    <cfRule type="expression" dxfId="173" priority="8">
      <formula>COUNTIFS(INDIRECT("'Plan hebdomadaire'!$B$5:$B$60"),INDIRECT("E"&amp;ROW()-MOD(ROW()-10,2)),INDIRECT("'Plan hebdomadaire'!$C$5:$C$60"),"Bleu")&gt;0</formula>
    </cfRule>
    <cfRule type="expression" dxfId="172" priority="9">
      <formula>COUNTIFS(INDIRECT("'Plan hebdomadaire'!$B$5:$B$60"),INDIRECT("E"&amp;ROW()-MOD(ROW()-10,2)),INDIRECT("'Plan hebdomadaire'!$C$5:$C$60"),"Bleu ciel")&gt;0</formula>
    </cfRule>
    <cfRule type="expression" dxfId="171" priority="10">
      <formula>COUNTIFS(INDIRECT("'Plan hebdomadaire'!$B$5:$B$60"),INDIRECT("E"&amp;ROW()-MOD(ROW()-10,2)),INDIRECT("'Plan hebdomadaire'!$C$5:$C$60"),"Azurin")&gt;0</formula>
    </cfRule>
    <cfRule type="expression" dxfId="170" priority="11">
      <formula>COUNTIFS(INDIRECT("'Plan hebdomadaire'!$B$5:$B$60"),INDIRECT("E"&amp;ROW()-MOD(ROW()-10,2)),INDIRECT("'Plan hebdomadaire'!$C$5:$C$60"),"Turquoise")&gt;0</formula>
    </cfRule>
    <cfRule type="expression" dxfId="169" priority="12">
      <formula>COUNTIFS(INDIRECT("'Plan hebdomadaire'!$B$5:$B$60"),INDIRECT("E"&amp;ROW()-MOD(ROW()-10,2)),INDIRECT("'Plan hebdomadaire'!$C$5:$C$60"),"Vert")&gt;0</formula>
    </cfRule>
    <cfRule type="expression" dxfId="168" priority="13">
      <formula>COUNTIFS(INDIRECT("'Plan hebdomadaire'!$B$5:$B$60"),INDIRECT("E"&amp;ROW()-MOD(ROW()-10,2)),INDIRECT("'Plan hebdomadaire'!$C$5:$C$60"),"Vert clair")&gt;0</formula>
    </cfRule>
    <cfRule type="expression" dxfId="167" priority="14">
      <formula>COUNTIFS(INDIRECT("'Plan hebdomadaire'!$B$5:$B$60"),INDIRECT("E"&amp;ROW()-MOD(ROW()-10,2)),INDIRECT("'Plan hebdomadaire'!$C$5:$C$60"),"Lime")&gt;0</formula>
    </cfRule>
    <cfRule type="expression" dxfId="166" priority="15">
      <formula>COUNTIFS(INDIRECT("'Plan hebdomadaire'!$B$5:$B$60"),INDIRECT("E"&amp;ROW()-MOD(ROW()-10,2)),INDIRECT("'Plan hebdomadaire'!$C$5:$C$60"),"Jaune")&gt;0</formula>
    </cfRule>
    <cfRule type="expression" dxfId="165" priority="16">
      <formula>COUNTIFS(INDIRECT("'Plan hebdomadaire'!$B$5:$B$60"),INDIRECT("E"&amp;ROW()-MOD(ROW()-10,2)),INDIRECT("'Plan hebdomadaire'!$C$5:$C$60"),"Orange clair")&gt;0</formula>
    </cfRule>
    <cfRule type="expression" dxfId="164" priority="17">
      <formula>COUNTIFS(INDIRECT("'Plan hebdomadaire'!$B$5:$B$60"),INDIRECT("E"&amp;ROW()-MOD(ROW()-10,2)),INDIRECT("'Plan hebdomadaire'!$C$5:$C$60"),"Orange")&gt;0</formula>
    </cfRule>
    <cfRule type="expression" dxfId="163" priority="18">
      <formula>COUNTIFS(INDIRECT("'Plan hebdomadaire'!$B$5:$B$60"),INDIRECT("E"&amp;ROW()-MOD(ROW()-10,2)),INDIRECT("'Plan hebdomadaire'!$C$5:$C$60"),"Orange foncé")&gt;0</formula>
    </cfRule>
    <cfRule type="expression" dxfId="162" priority="19">
      <formula>COUNTIFS(INDIRECT("'Plan hebdomadaire'!$B$5:$B$60"),INDIRECT("E"&amp;ROW()-MOD(ROW()-10,2)),INDIRECT("'Plan hebdomadaire'!$C$5:$C$60"),"Brun sable")&gt;0</formula>
    </cfRule>
    <cfRule type="expression" dxfId="161" priority="20">
      <formula>COUNTIFS(INDIRECT("'Plan hebdomadaire'!$B$5:$B$60"),INDIRECT("E"&amp;ROW()-MOD(ROW()-10,2)),INDIRECT("'Plan hebdomadaire'!$C$5:$C$60"),"Brun")&gt;0</formula>
    </cfRule>
    <cfRule type="expression" dxfId="160" priority="21">
      <formula>COUNTIFS(INDIRECT("'Plan hebdomadaire'!$B$5:$B$60"),INDIRECT("E"&amp;ROW()-MOD(ROW()-10,2)),INDIRECT("'Plan hebdomadaire'!$C$5:$C$60"),"Gris clair")&gt;0</formula>
    </cfRule>
    <cfRule type="expression" dxfId="159" priority="22">
      <formula>COUNTIFS(INDIRECT("'Plan hebdomadaire'!$B$5:$B$60"),INDIRECT("E"&amp;ROW()-MOD(ROW()-10,2)),INDIRECT("'Plan hebdomadaire'!$C$5:$C$60"),"Gris")&gt;0</formula>
    </cfRule>
    <cfRule type="expression" dxfId="158" priority="23">
      <formula>COUNTIFS(INDIRECT("'Plan hebdomadaire'!$B$5:$B$60"),INDIRECT("E"&amp;ROW()-MOD(ROW()-10,2)),INDIRECT("'Plan hebdomadaire'!$C$5:$C$60"),"Bleu gris")&gt;0</formula>
    </cfRule>
    <cfRule type="expression" dxfId="157" priority="24">
      <formula>COUNTIFS(INDIRECT("'Plan hebdomadaire'!$B$5:$B$60"),INDIRECT("E"&amp;ROW()-MOD(ROW()-10,2)),INDIRECT("'Plan hebdomadaire'!$C$5:$C$60"),"Noir")&gt;0</formula>
    </cfRule>
    <cfRule type="expression" dxfId="156" priority="25">
      <formula>COUNTIFS(INDIRECT("'Plan hebdomadaire'!$B$5:$B$60"),INDIRECT("E"&amp;ROW()-MOD(ROW()-10,2)),INDIRECT("'Plan hebdomadaire'!$C$5:$C$60"),"Blanc")&gt;0</formula>
    </cfRule>
  </conditionalFormatting>
  <printOptions horizontalCentered="1"/>
  <pageMargins left="0.7" right="0.7" top="0.75" bottom="0.75" header="0" footer="0"/>
  <pageSetup paperSize="9" fitToHeight="0" pageOrder="overThenDown"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L66"/>
  <sheetViews>
    <sheetView showGridLines="0" workbookViewId="0">
      <selection activeCell="G11" sqref="G11"/>
    </sheetView>
  </sheetViews>
  <sheetFormatPr baseColWidth="10" defaultColWidth="0" defaultRowHeight="15.75" customHeight="1" zeroHeight="1" x14ac:dyDescent="0.2"/>
  <cols>
    <col min="1" max="1" width="2.28515625" customWidth="1"/>
    <col min="2" max="2" width="7.85546875" customWidth="1"/>
    <col min="3" max="3" width="1.42578125" customWidth="1"/>
    <col min="4" max="4" width="1.42578125" hidden="1" customWidth="1"/>
    <col min="5" max="5" width="18.5703125" customWidth="1"/>
    <col min="6" max="6" width="2.28515625" customWidth="1"/>
    <col min="7" max="7" width="72" customWidth="1"/>
    <col min="8" max="8" width="2.28515625" customWidth="1"/>
    <col min="9" max="9" width="28.5703125" customWidth="1"/>
    <col min="10" max="10" width="1.42578125" customWidth="1"/>
    <col min="11" max="11" width="21.42578125" customWidth="1"/>
    <col min="12" max="12" width="2.28515625" customWidth="1"/>
  </cols>
  <sheetData>
    <row r="1" spans="1:12" ht="9.75" customHeight="1" x14ac:dyDescent="0.2">
      <c r="A1" s="2"/>
      <c r="B1" s="2"/>
      <c r="C1" s="2"/>
      <c r="D1" s="2"/>
      <c r="E1" s="2"/>
      <c r="F1" s="2"/>
      <c r="G1" s="2"/>
      <c r="H1" s="2"/>
      <c r="I1" s="2"/>
      <c r="J1" s="2"/>
      <c r="K1" s="2"/>
      <c r="L1" s="2"/>
    </row>
    <row r="2" spans="1:12" ht="27" customHeight="1" x14ac:dyDescent="0.2">
      <c r="A2" s="2"/>
      <c r="B2" s="40" t="s">
        <v>74</v>
      </c>
      <c r="C2" s="40"/>
      <c r="D2" s="40"/>
      <c r="E2" s="41"/>
      <c r="F2" s="41"/>
      <c r="G2" s="42">
        <f>IF(ISNUMBER('Plan hebdomadaire'!H2), 'Plan hebdomadaire'!H2+2, "Veuillez spécifiez la semaine dans le Plan hebdomadaire !")</f>
        <v>45903</v>
      </c>
      <c r="H2" s="114" t="b">
        <v>0</v>
      </c>
      <c r="I2" s="43" t="s">
        <v>65</v>
      </c>
      <c r="J2" s="44"/>
      <c r="K2" s="45"/>
      <c r="L2" s="2"/>
    </row>
    <row r="3" spans="1:12" ht="12" customHeight="1" x14ac:dyDescent="0.2">
      <c r="A3" s="2"/>
      <c r="B3" s="2"/>
      <c r="C3" s="2"/>
      <c r="D3" s="2"/>
      <c r="E3" s="2"/>
      <c r="F3" s="2"/>
      <c r="G3" s="2"/>
      <c r="H3" s="2"/>
      <c r="I3" s="2"/>
      <c r="J3" s="2"/>
      <c r="K3" s="2"/>
      <c r="L3" s="2"/>
    </row>
    <row r="4" spans="1:12" ht="12" customHeight="1" x14ac:dyDescent="0.2">
      <c r="A4" s="2"/>
      <c r="B4" s="46" t="s">
        <v>66</v>
      </c>
      <c r="C4" s="47"/>
      <c r="D4" s="47"/>
      <c r="E4" s="48"/>
      <c r="F4" s="49"/>
      <c r="G4" s="48"/>
      <c r="H4" s="50"/>
      <c r="I4" s="46" t="s">
        <v>67</v>
      </c>
      <c r="J4" s="51"/>
      <c r="K4" s="48"/>
      <c r="L4" s="2"/>
    </row>
    <row r="5" spans="1:12" s="116" customFormat="1" ht="51" x14ac:dyDescent="0.2">
      <c r="A5" s="48"/>
      <c r="B5" s="139"/>
      <c r="C5" s="140"/>
      <c r="D5" s="140"/>
      <c r="E5" s="140"/>
      <c r="F5" s="140"/>
      <c r="G5" s="141"/>
      <c r="H5" s="115" t="str">
        <f>REPT(CHAR(10)&amp;CHAR(160), 3)</f>
        <v xml:space="preserve">
 </v>
      </c>
      <c r="I5" s="139"/>
      <c r="J5" s="140"/>
      <c r="K5" s="141"/>
      <c r="L5" s="48"/>
    </row>
    <row r="6" spans="1:12" ht="7.5" customHeight="1" x14ac:dyDescent="0.2">
      <c r="A6" s="2"/>
      <c r="B6" s="52"/>
      <c r="C6" s="52"/>
      <c r="D6" s="52"/>
      <c r="E6" s="52"/>
      <c r="F6" s="52"/>
      <c r="G6" s="52"/>
      <c r="H6" s="52"/>
      <c r="I6" s="52"/>
      <c r="J6" s="52"/>
      <c r="K6" s="52"/>
      <c r="L6" s="2"/>
    </row>
    <row r="7" spans="1:12" ht="7.5" customHeight="1" x14ac:dyDescent="0.2">
      <c r="A7" s="2"/>
      <c r="B7" s="50"/>
      <c r="C7" s="117"/>
      <c r="D7" s="117"/>
      <c r="E7" s="50"/>
      <c r="F7" s="50"/>
      <c r="G7" s="50"/>
      <c r="H7" s="50"/>
      <c r="I7" s="50"/>
      <c r="J7" s="50"/>
      <c r="K7" s="50"/>
      <c r="L7" s="2"/>
    </row>
    <row r="8" spans="1:12" ht="24.75" customHeight="1" x14ac:dyDescent="0.2">
      <c r="A8" s="2"/>
      <c r="B8" s="118" t="s">
        <v>8</v>
      </c>
      <c r="C8" s="119"/>
      <c r="D8" s="119"/>
      <c r="E8" s="53" t="s">
        <v>68</v>
      </c>
      <c r="F8" s="120"/>
      <c r="G8" s="54" t="s">
        <v>69</v>
      </c>
      <c r="H8" s="50"/>
      <c r="I8" s="54" t="s">
        <v>70</v>
      </c>
      <c r="J8" s="120"/>
      <c r="K8" s="54" t="s">
        <v>71</v>
      </c>
      <c r="L8" s="2"/>
    </row>
    <row r="9" spans="1:12" ht="7.5" customHeight="1" x14ac:dyDescent="0.2">
      <c r="A9" s="2"/>
      <c r="B9" s="55"/>
      <c r="C9" s="56"/>
      <c r="D9" s="56"/>
      <c r="E9" s="57"/>
      <c r="F9" s="58"/>
      <c r="G9" s="58"/>
      <c r="H9" s="59"/>
      <c r="I9" s="58"/>
      <c r="J9" s="59"/>
      <c r="K9" s="58"/>
      <c r="L9" s="2"/>
    </row>
    <row r="10" spans="1:12" ht="12.75" x14ac:dyDescent="0.2">
      <c r="A10" s="2"/>
      <c r="B10" s="60" t="str" cm="1">
        <f t="array" ref="B10">IFERROR(IF(MOD(ROW() - ROW($B$10) + 1, 2) = 1, TEXT(INDEX(_xlfn._xlws.FILTER('Plan hebdomadaire'!E$5:E$60, ('Plan hebdomadaire'!E$5:E$60 &lt;&gt; "")), INT((ROW() - ROW($B$10) + 2) / 2)), "hh:mm"), TEXT(INDEX(_xlfn._xlws.FILTER('Plan hebdomadaire'!E$5:E$60, ('Plan hebdomadaire'!E$5:E$60 &lt;&gt; "")), INT((ROW() - ROW($B$10) + 3) / 2)), "hh:mm") &amp; CHAR(10)), "")</f>
        <v>08:00</v>
      </c>
      <c r="C10" s="61"/>
      <c r="D10" s="61" t="str" cm="1">
        <f t="array" ref="D10:D18">_xlfn._xlws.FILTER(IF((('Plan hebdomadaire'!F5:F30 = "") + ('Plan hebdomadaire'!F5:F30 = 0)) &gt; 0, "", 'Plan hebdomadaire'!F5:F30), ('Plan hebdomadaire'!E5:E30 &lt;&gt; ""))</f>
        <v>Exemple</v>
      </c>
      <c r="E10" s="122" t="str" cm="1">
        <f t="array" ref="E10:E26">IFERROR(_xlfn._xlws.FILTER(IF((('Plan hebdomadaire'!H5:H60 = "Sous-titre…") + ('Plan hebdomadaire'!H5:H60 = "Sous-titre...") + ('Plan hebdomadaire'!H5:H60 = "")), "", 'Plan hebdomadaire'!H5:H60), ($B$11:$B$66 &lt;&gt; "")), "")</f>
        <v/>
      </c>
      <c r="F10" s="62" t="str">
        <f>IF(G10&lt;&gt;"","📌",IF(E10&lt;&gt;""," Mémo :",""))</f>
        <v/>
      </c>
      <c r="G10" s="63"/>
      <c r="H10" s="59"/>
      <c r="I10" s="64"/>
      <c r="J10" s="59"/>
      <c r="K10" s="64"/>
      <c r="L10" s="2"/>
    </row>
    <row r="11" spans="1:12" ht="24" x14ac:dyDescent="0.2">
      <c r="A11" s="2"/>
      <c r="B11" s="65" t="str" cm="1">
        <f t="array" ref="B11">IFERROR(IF(MOD(ROW() - ROW($B$10) + 1, 2) = 1, TEXT(INDEX(_xlfn._xlws.FILTER('Plan hebdomadaire'!E$5:E$60, ('Plan hebdomadaire'!E$5:E$60 &lt;&gt; "")), INT((ROW() - ROW($B$10) + 2) / 2)), "hh:mm"), TEXT(INDEX(_xlfn._xlws.FILTER('Plan hebdomadaire'!E$5:E$60, ('Plan hebdomadaire'!E$5:E$60 &lt;&gt; "")), INT((ROW() - ROW($B$10) + 3) / 2)), "hh:mm") &amp; CHAR(10)), "")</f>
        <v xml:space="preserve">08:50
</v>
      </c>
      <c r="C11" s="61"/>
      <c r="D11" s="61" t="str">
        <v/>
      </c>
      <c r="E11" s="123" t="str">
        <v/>
      </c>
      <c r="F11" s="66"/>
      <c r="G11" s="58"/>
      <c r="H11" s="59"/>
      <c r="I11" s="58"/>
      <c r="J11" s="59"/>
      <c r="K11" s="58"/>
      <c r="L11" s="2"/>
    </row>
    <row r="12" spans="1:12" ht="12.75" x14ac:dyDescent="0.2">
      <c r="A12" s="2"/>
      <c r="B12" s="60" t="str" cm="1">
        <f t="array" ref="B12">IFERROR(IF(MOD(ROW() - ROW($B$10) + 1, 2) = 1, TEXT(INDEX(_xlfn._xlws.FILTER('Plan hebdomadaire'!E$5:E$60, ('Plan hebdomadaire'!E$5:E$60 &lt;&gt; "")), INT((ROW() - ROW($B$10) + 2) / 2)), "hh:mm"), TEXT(INDEX(_xlfn._xlws.FILTER('Plan hebdomadaire'!E$5:E$60, ('Plan hebdomadaire'!E$5:E$60 &lt;&gt; "")), INT((ROW() - ROW($B$10) + 3) / 2)), "hh:mm") &amp; CHAR(10)), "")</f>
        <v>08:50</v>
      </c>
      <c r="C12" s="61"/>
      <c r="D12" s="61" t="str">
        <v/>
      </c>
      <c r="E12" s="122" t="str">
        <v/>
      </c>
      <c r="F12" s="62" t="str">
        <f>IF(G12&lt;&gt;"","📌",IF(E12&lt;&gt;""," Mémo :",""))</f>
        <v/>
      </c>
      <c r="G12" s="63"/>
      <c r="H12" s="59"/>
      <c r="I12" s="64"/>
      <c r="J12" s="59"/>
      <c r="K12" s="64"/>
      <c r="L12" s="2"/>
    </row>
    <row r="13" spans="1:12" ht="24" x14ac:dyDescent="0.2">
      <c r="A13" s="2"/>
      <c r="B13" s="65" t="str" cm="1">
        <f t="array" ref="B13">IFERROR(IF(MOD(ROW() - ROW($B$10) + 1, 2) = 1, TEXT(INDEX(_xlfn._xlws.FILTER('Plan hebdomadaire'!E$5:E$60, ('Plan hebdomadaire'!E$5:E$60 &lt;&gt; "")), INT((ROW() - ROW($B$10) + 2) / 2)), "hh:mm"), TEXT(INDEX(_xlfn._xlws.FILTER('Plan hebdomadaire'!E$5:E$60, ('Plan hebdomadaire'!E$5:E$60 &lt;&gt; "")), INT((ROW() - ROW($B$10) + 3) / 2)), "hh:mm") &amp; CHAR(10)), "")</f>
        <v xml:space="preserve">09:40
</v>
      </c>
      <c r="C13" s="61"/>
      <c r="D13" s="61" t="str">
        <v/>
      </c>
      <c r="E13" s="152" t="str">
        <v/>
      </c>
      <c r="F13" s="58"/>
      <c r="G13" s="58"/>
      <c r="H13" s="59"/>
      <c r="I13" s="58"/>
      <c r="J13" s="59"/>
      <c r="K13" s="58"/>
      <c r="L13" s="2"/>
    </row>
    <row r="14" spans="1:12" ht="12.75" x14ac:dyDescent="0.2">
      <c r="A14" s="2"/>
      <c r="B14" s="60" t="str" cm="1">
        <f t="array" ref="B14">IFERROR(IF(MOD(ROW() - ROW($B$10) + 1, 2) = 1, TEXT(INDEX(_xlfn._xlws.FILTER('Plan hebdomadaire'!E$5:E$60, ('Plan hebdomadaire'!E$5:E$60 &lt;&gt; "")), INT((ROW() - ROW($B$10) + 2) / 2)), "hh:mm"), TEXT(INDEX(_xlfn._xlws.FILTER('Plan hebdomadaire'!E$5:E$60, ('Plan hebdomadaire'!E$5:E$60 &lt;&gt; "")), INT((ROW() - ROW($B$10) + 3) / 2)), "hh:mm") &amp; CHAR(10)), "")</f>
        <v>09:40</v>
      </c>
      <c r="C14" s="61"/>
      <c r="D14" s="61" t="str">
        <v/>
      </c>
      <c r="E14" s="122" t="str">
        <v/>
      </c>
      <c r="F14" s="62" t="str">
        <f>IF(G14&lt;&gt;"","📌",IF(E14&lt;&gt;""," Mémo :",""))</f>
        <v/>
      </c>
      <c r="G14" s="63"/>
      <c r="H14" s="59"/>
      <c r="I14" s="64"/>
      <c r="J14" s="59"/>
      <c r="K14" s="64"/>
      <c r="L14" s="2"/>
    </row>
    <row r="15" spans="1:12" ht="24" x14ac:dyDescent="0.2">
      <c r="A15" s="2"/>
      <c r="B15" s="65" t="str" cm="1">
        <f t="array" ref="B15">IFERROR(IF(MOD(ROW() - ROW($B$10) + 1, 2) = 1, TEXT(INDEX(_xlfn._xlws.FILTER('Plan hebdomadaire'!E$5:E$60, ('Plan hebdomadaire'!E$5:E$60 &lt;&gt; "")), INT((ROW() - ROW($B$10) + 2) / 2)), "hh:mm"), TEXT(INDEX(_xlfn._xlws.FILTER('Plan hebdomadaire'!E$5:E$60, ('Plan hebdomadaire'!E$5:E$60 &lt;&gt; "")), INT((ROW() - ROW($B$10) + 3) / 2)), "hh:mm") &amp; CHAR(10)), "")</f>
        <v xml:space="preserve">10:00
</v>
      </c>
      <c r="C15" s="61"/>
      <c r="D15" s="61" t="str">
        <v/>
      </c>
      <c r="E15" s="152" t="str">
        <v/>
      </c>
      <c r="F15" s="58"/>
      <c r="G15" s="58"/>
      <c r="H15" s="59"/>
      <c r="I15" s="58"/>
      <c r="J15" s="59"/>
      <c r="K15" s="58"/>
      <c r="L15" s="2"/>
    </row>
    <row r="16" spans="1:12" ht="12.75" x14ac:dyDescent="0.2">
      <c r="A16" s="2"/>
      <c r="B16" s="60" t="str" cm="1">
        <f t="array" ref="B16">IFERROR(IF(MOD(ROW() - ROW($B$10) + 1, 2) = 1, TEXT(INDEX(_xlfn._xlws.FILTER('Plan hebdomadaire'!E$5:E$60, ('Plan hebdomadaire'!E$5:E$60 &lt;&gt; "")), INT((ROW() - ROW($B$10) + 2) / 2)), "hh:mm"), TEXT(INDEX(_xlfn._xlws.FILTER('Plan hebdomadaire'!E$5:E$60, ('Plan hebdomadaire'!E$5:E$60 &lt;&gt; "")), INT((ROW() - ROW($B$10) + 3) / 2)), "hh:mm") &amp; CHAR(10)), "")</f>
        <v>10:00</v>
      </c>
      <c r="C16" s="61"/>
      <c r="D16" s="61" t="str">
        <v/>
      </c>
      <c r="E16" s="122" t="str">
        <v/>
      </c>
      <c r="F16" s="62" t="str">
        <f>IF(G16&lt;&gt;"","📌",IF(E16&lt;&gt;""," Mémo :",""))</f>
        <v/>
      </c>
      <c r="G16" s="63"/>
      <c r="H16" s="59"/>
      <c r="I16" s="64"/>
      <c r="J16" s="59"/>
      <c r="K16" s="64"/>
      <c r="L16" s="2"/>
    </row>
    <row r="17" spans="1:12" ht="24" x14ac:dyDescent="0.2">
      <c r="A17" s="2"/>
      <c r="B17" s="65" t="str" cm="1">
        <f t="array" ref="B17">IFERROR(IF(MOD(ROW() - ROW($B$10) + 1, 2) = 1, TEXT(INDEX(_xlfn._xlws.FILTER('Plan hebdomadaire'!E$5:E$60, ('Plan hebdomadaire'!E$5:E$60 &lt;&gt; "")), INT((ROW() - ROW($B$10) + 2) / 2)), "hh:mm"), TEXT(INDEX(_xlfn._xlws.FILTER('Plan hebdomadaire'!E$5:E$60, ('Plan hebdomadaire'!E$5:E$60 &lt;&gt; "")), INT((ROW() - ROW($B$10) + 3) / 2)), "hh:mm") &amp; CHAR(10)), "")</f>
        <v xml:space="preserve">10:50
</v>
      </c>
      <c r="C17" s="61"/>
      <c r="D17" s="61" t="str">
        <v/>
      </c>
      <c r="E17" s="152" t="str">
        <v/>
      </c>
      <c r="F17" s="58"/>
      <c r="G17" s="58"/>
      <c r="H17" s="59"/>
      <c r="I17" s="58"/>
      <c r="J17" s="67"/>
      <c r="K17" s="68"/>
      <c r="L17" s="2"/>
    </row>
    <row r="18" spans="1:12" ht="12.75" x14ac:dyDescent="0.2">
      <c r="A18" s="2"/>
      <c r="B18" s="60" t="str" cm="1">
        <f t="array" ref="B18">IFERROR(IF(MOD(ROW() - ROW($B$10) + 1, 2) = 1, TEXT(INDEX(_xlfn._xlws.FILTER('Plan hebdomadaire'!E$5:E$60, ('Plan hebdomadaire'!E$5:E$60 &lt;&gt; "")), INT((ROW() - ROW($B$10) + 2) / 2)), "hh:mm"), TEXT(INDEX(_xlfn._xlws.FILTER('Plan hebdomadaire'!E$5:E$60, ('Plan hebdomadaire'!E$5:E$60 &lt;&gt; "")), INT((ROW() - ROW($B$10) + 3) / 2)), "hh:mm") &amp; CHAR(10)), "")</f>
        <v>10:50</v>
      </c>
      <c r="C18" s="61"/>
      <c r="D18" s="61" t="str">
        <v/>
      </c>
      <c r="E18" s="122" t="str">
        <v/>
      </c>
      <c r="F18" s="62" t="str">
        <f>IF(G18&lt;&gt;"","📌",IF(E18&lt;&gt;""," Mémo :",""))</f>
        <v/>
      </c>
      <c r="G18" s="63"/>
      <c r="H18" s="59"/>
      <c r="I18" s="64"/>
      <c r="J18" s="59"/>
      <c r="K18" s="64"/>
      <c r="L18" s="2"/>
    </row>
    <row r="19" spans="1:12" ht="24" x14ac:dyDescent="0.2">
      <c r="A19" s="2"/>
      <c r="B19" s="65" t="str" cm="1">
        <f t="array" ref="B19">IFERROR(IF(MOD(ROW() - ROW($B$10) + 1, 2) = 1, TEXT(INDEX(_xlfn._xlws.FILTER('Plan hebdomadaire'!E$5:E$60, ('Plan hebdomadaire'!E$5:E$60 &lt;&gt; "")), INT((ROW() - ROW($B$10) + 2) / 2)), "hh:mm"), TEXT(INDEX(_xlfn._xlws.FILTER('Plan hebdomadaire'!E$5:E$60, ('Plan hebdomadaire'!E$5:E$60 &lt;&gt; "")), INT((ROW() - ROW($B$10) + 3) / 2)), "hh:mm") &amp; CHAR(10)), "")</f>
        <v xml:space="preserve">11:30
</v>
      </c>
      <c r="C19" s="61"/>
      <c r="D19" s="61"/>
      <c r="E19" s="152" t="str">
        <v/>
      </c>
      <c r="F19" s="58"/>
      <c r="G19" s="58"/>
      <c r="H19" s="59"/>
      <c r="I19" s="58"/>
      <c r="J19" s="59"/>
      <c r="K19" s="58"/>
      <c r="L19" s="2"/>
    </row>
    <row r="20" spans="1:12" ht="12.75" x14ac:dyDescent="0.2">
      <c r="A20" s="2"/>
      <c r="B20" s="60" t="str" cm="1">
        <f t="array" ref="B20">IFERROR(IF(MOD(ROW() - ROW($B$10) + 1, 2) = 1, TEXT(INDEX(_xlfn._xlws.FILTER('Plan hebdomadaire'!E$5:E$60, ('Plan hebdomadaire'!E$5:E$60 &lt;&gt; "")), INT((ROW() - ROW($B$10) + 2) / 2)), "hh:mm"), TEXT(INDEX(_xlfn._xlws.FILTER('Plan hebdomadaire'!E$5:E$60, ('Plan hebdomadaire'!E$5:E$60 &lt;&gt; "")), INT((ROW() - ROW($B$10) + 3) / 2)), "hh:mm") &amp; CHAR(10)), "")</f>
        <v>11:30</v>
      </c>
      <c r="C20" s="61"/>
      <c r="D20" s="61"/>
      <c r="E20" s="122" t="str">
        <v/>
      </c>
      <c r="F20" s="62" t="str">
        <f>IF(G20&lt;&gt;"","📌",IF(E20&lt;&gt;""," Mémo :",""))</f>
        <v/>
      </c>
      <c r="G20" s="63"/>
      <c r="H20" s="59"/>
      <c r="I20" s="64"/>
      <c r="J20" s="59"/>
      <c r="K20" s="64"/>
      <c r="L20" s="2"/>
    </row>
    <row r="21" spans="1:12" ht="24" x14ac:dyDescent="0.2">
      <c r="A21" s="2"/>
      <c r="B21" s="65" t="str" cm="1">
        <f t="array" ref="B21">IFERROR(IF(MOD(ROW() - ROW($B$10) + 1, 2) = 1, TEXT(INDEX(_xlfn._xlws.FILTER('Plan hebdomadaire'!E$5:E$60, ('Plan hebdomadaire'!E$5:E$60 &lt;&gt; "")), INT((ROW() - ROW($B$10) + 2) / 2)), "hh:mm"), TEXT(INDEX(_xlfn._xlws.FILTER('Plan hebdomadaire'!E$5:E$60, ('Plan hebdomadaire'!E$5:E$60 &lt;&gt; "")), INT((ROW() - ROW($B$10) + 3) / 2)), "hh:mm") &amp; CHAR(10)), "")</f>
        <v xml:space="preserve">13:50
</v>
      </c>
      <c r="C21" s="61"/>
      <c r="D21" s="61"/>
      <c r="E21" s="153" t="str">
        <v/>
      </c>
      <c r="F21" s="58"/>
      <c r="G21" s="58"/>
      <c r="H21" s="59"/>
      <c r="I21" s="58"/>
      <c r="J21" s="59"/>
      <c r="K21" s="58"/>
      <c r="L21" s="2"/>
    </row>
    <row r="22" spans="1:12" ht="12.75" x14ac:dyDescent="0.2">
      <c r="A22" s="2"/>
      <c r="B22" s="60" t="str" cm="1">
        <f t="array" ref="B22">IFERROR(IF(MOD(ROW() - ROW($B$10) + 1, 2) = 1, TEXT(INDEX(_xlfn._xlws.FILTER('Plan hebdomadaire'!E$5:E$60, ('Plan hebdomadaire'!E$5:E$60 &lt;&gt; "")), INT((ROW() - ROW($B$10) + 2) / 2)), "hh:mm"), TEXT(INDEX(_xlfn._xlws.FILTER('Plan hebdomadaire'!E$5:E$60, ('Plan hebdomadaire'!E$5:E$60 &lt;&gt; "")), INT((ROW() - ROW($B$10) + 3) / 2)), "hh:mm") &amp; CHAR(10)), "")</f>
        <v>13:50</v>
      </c>
      <c r="C22" s="61"/>
      <c r="D22" s="61"/>
      <c r="E22" s="122" t="str">
        <v/>
      </c>
      <c r="F22" s="62" t="str">
        <f>IF(G22&lt;&gt;"","📌",IF(E22&lt;&gt;""," Mémo :",""))</f>
        <v/>
      </c>
      <c r="G22" s="63"/>
      <c r="H22" s="59"/>
      <c r="I22" s="64"/>
      <c r="J22" s="59"/>
      <c r="K22" s="64"/>
      <c r="L22" s="2"/>
    </row>
    <row r="23" spans="1:12" ht="24" x14ac:dyDescent="0.2">
      <c r="A23" s="2"/>
      <c r="B23" s="65" t="str" cm="1">
        <f t="array" ref="B23">IFERROR(IF(MOD(ROW() - ROW($B$10) + 1, 2) = 1, TEXT(INDEX(_xlfn._xlws.FILTER('Plan hebdomadaire'!E$5:E$60, ('Plan hebdomadaire'!E$5:E$60 &lt;&gt; "")), INT((ROW() - ROW($B$10) + 2) / 2)), "hh:mm"), TEXT(INDEX(_xlfn._xlws.FILTER('Plan hebdomadaire'!E$5:E$60, ('Plan hebdomadaire'!E$5:E$60 &lt;&gt; "")), INT((ROW() - ROW($B$10) + 3) / 2)), "hh:mm") &amp; CHAR(10)), "")</f>
        <v xml:space="preserve">14:40
</v>
      </c>
      <c r="C23" s="61"/>
      <c r="D23" s="61"/>
      <c r="E23" s="152" t="str">
        <v/>
      </c>
      <c r="F23" s="58"/>
      <c r="G23" s="58"/>
      <c r="H23" s="59"/>
      <c r="I23" s="58"/>
      <c r="J23" s="59"/>
      <c r="K23" s="58"/>
      <c r="L23" s="2"/>
    </row>
    <row r="24" spans="1:12" ht="12.75" x14ac:dyDescent="0.2">
      <c r="A24" s="2"/>
      <c r="B24" s="60" t="str" cm="1">
        <f t="array" ref="B24">IFERROR(IF(MOD(ROW() - ROW($B$10) + 1, 2) = 1, TEXT(INDEX(_xlfn._xlws.FILTER('Plan hebdomadaire'!E$5:E$60, ('Plan hebdomadaire'!E$5:E$60 &lt;&gt; "")), INT((ROW() - ROW($B$10) + 2) / 2)), "hh:mm"), TEXT(INDEX(_xlfn._xlws.FILTER('Plan hebdomadaire'!E$5:E$60, ('Plan hebdomadaire'!E$5:E$60 &lt;&gt; "")), INT((ROW() - ROW($B$10) + 3) / 2)), "hh:mm") &amp; CHAR(10)), "")</f>
        <v>14:40</v>
      </c>
      <c r="C24" s="61"/>
      <c r="D24" s="61"/>
      <c r="E24" s="122" t="str">
        <v/>
      </c>
      <c r="F24" s="62" t="str">
        <f>IF(G24&lt;&gt;"","📌",IF(E24&lt;&gt;""," Mémo :",""))</f>
        <v/>
      </c>
      <c r="G24" s="63"/>
      <c r="H24" s="59"/>
      <c r="I24" s="64"/>
      <c r="J24" s="59"/>
      <c r="K24" s="64"/>
      <c r="L24" s="2"/>
    </row>
    <row r="25" spans="1:12" ht="24" x14ac:dyDescent="0.2">
      <c r="A25" s="2"/>
      <c r="B25" s="65" t="str" cm="1">
        <f t="array" ref="B25">IFERROR(IF(MOD(ROW() - ROW($B$10) + 1, 2) = 1, TEXT(INDEX(_xlfn._xlws.FILTER('Plan hebdomadaire'!E$5:E$60, ('Plan hebdomadaire'!E$5:E$60 &lt;&gt; "")), INT((ROW() - ROW($B$10) + 2) / 2)), "hh:mm"), TEXT(INDEX(_xlfn._xlws.FILTER('Plan hebdomadaire'!E$5:E$60, ('Plan hebdomadaire'!E$5:E$60 &lt;&gt; "")), INT((ROW() - ROW($B$10) + 3) / 2)), "hh:mm") &amp; CHAR(10)), "")</f>
        <v xml:space="preserve">15:30
</v>
      </c>
      <c r="C25" s="61"/>
      <c r="D25" s="61"/>
      <c r="E25" s="152" t="str">
        <v/>
      </c>
      <c r="F25" s="58"/>
      <c r="G25" s="58"/>
      <c r="H25" s="59"/>
      <c r="I25" s="58"/>
      <c r="J25" s="59"/>
      <c r="K25" s="58"/>
      <c r="L25" s="2"/>
    </row>
    <row r="26" spans="1:12" ht="12.75" x14ac:dyDescent="0.2">
      <c r="A26" s="2"/>
      <c r="B26" s="60" t="str" cm="1">
        <f t="array" ref="B26">IFERROR(IF(MOD(ROW() - ROW($B$10) + 1, 2) = 1, TEXT(INDEX(_xlfn._xlws.FILTER('Plan hebdomadaire'!E$5:E$60, ('Plan hebdomadaire'!E$5:E$60 &lt;&gt; "")), INT((ROW() - ROW($B$10) + 2) / 2)), "hh:mm"), TEXT(INDEX(_xlfn._xlws.FILTER('Plan hebdomadaire'!E$5:E$60, ('Plan hebdomadaire'!E$5:E$60 &lt;&gt; "")), INT((ROW() - ROW($B$10) + 3) / 2)), "hh:mm") &amp; CHAR(10)), "")</f>
        <v>15:30</v>
      </c>
      <c r="C26" s="61"/>
      <c r="D26" s="61"/>
      <c r="E26" s="122" t="str">
        <v/>
      </c>
      <c r="F26" s="62" t="str">
        <f>IF(G26&lt;&gt;"","📌",IF(E26&lt;&gt;""," Mémo :",""))</f>
        <v/>
      </c>
      <c r="G26" s="63"/>
      <c r="H26" s="59"/>
      <c r="I26" s="64"/>
      <c r="J26" s="59"/>
      <c r="K26" s="64"/>
      <c r="L26" s="2"/>
    </row>
    <row r="27" spans="1:12" ht="12.75" x14ac:dyDescent="0.2">
      <c r="A27" s="2"/>
      <c r="B27" s="65" t="str" cm="1">
        <f t="array" ref="B27">IFERROR(IF(MOD(ROW() - ROW($B$10) + 1, 2) = 1, TEXT(INDEX(_xlfn._xlws.FILTER('Plan hebdomadaire'!E$5:E$60, ('Plan hebdomadaire'!E$5:E$60 &lt;&gt; "")), INT((ROW() - ROW($B$10) + 2) / 2)), "hh:mm"), TEXT(INDEX(_xlfn._xlws.FILTER('Plan hebdomadaire'!E$5:E$60, ('Plan hebdomadaire'!E$5:E$60 &lt;&gt; "")), INT((ROW() - ROW($B$10) + 3) / 2)), "hh:mm") &amp; CHAR(10)), "")</f>
        <v/>
      </c>
      <c r="C27" s="61"/>
      <c r="D27" s="61"/>
      <c r="E27" s="153"/>
      <c r="F27" s="58"/>
      <c r="G27" s="58"/>
      <c r="H27" s="59"/>
      <c r="I27" s="58"/>
      <c r="J27" s="59"/>
      <c r="K27" s="58"/>
      <c r="L27" s="2"/>
    </row>
    <row r="28" spans="1:12" ht="12.75" x14ac:dyDescent="0.2">
      <c r="A28" s="2"/>
      <c r="B28" s="60" t="str" cm="1">
        <f t="array" ref="B28">IFERROR(IF(MOD(ROW() - ROW($B$10) + 1, 2) = 1, TEXT(INDEX(_xlfn._xlws.FILTER('Plan hebdomadaire'!E$5:E$60, ('Plan hebdomadaire'!E$5:E$60 &lt;&gt; "")), INT((ROW() - ROW($B$10) + 2) / 2)), "hh:mm"), TEXT(INDEX(_xlfn._xlws.FILTER('Plan hebdomadaire'!E$5:E$60, ('Plan hebdomadaire'!E$5:E$60 &lt;&gt; "")), INT((ROW() - ROW($B$10) + 3) / 2)), "hh:mm") &amp; CHAR(10)), "")</f>
        <v/>
      </c>
      <c r="C28" s="61"/>
      <c r="D28" s="61"/>
      <c r="E28" s="122"/>
      <c r="F28" s="62" t="str">
        <f>IF(G28&lt;&gt;"","📌",IF(E28&lt;&gt;""," Mémo :",""))</f>
        <v/>
      </c>
      <c r="G28" s="63"/>
      <c r="H28" s="59"/>
      <c r="I28" s="64"/>
      <c r="J28" s="59"/>
      <c r="K28" s="64"/>
      <c r="L28" s="2"/>
    </row>
    <row r="29" spans="1:12" ht="12.75" x14ac:dyDescent="0.2">
      <c r="A29" s="2"/>
      <c r="B29" s="65" t="str" cm="1">
        <f t="array" ref="B29">IFERROR(IF(MOD(ROW() - ROW($B$10) + 1, 2) = 1, TEXT(INDEX(_xlfn._xlws.FILTER('Plan hebdomadaire'!E$5:E$60, ('Plan hebdomadaire'!E$5:E$60 &lt;&gt; "")), INT((ROW() - ROW($B$10) + 2) / 2)), "hh:mm"), TEXT(INDEX(_xlfn._xlws.FILTER('Plan hebdomadaire'!E$5:E$60, ('Plan hebdomadaire'!E$5:E$60 &lt;&gt; "")), INT((ROW() - ROW($B$10) + 3) / 2)), "hh:mm") &amp; CHAR(10)), "")</f>
        <v/>
      </c>
      <c r="C29" s="61"/>
      <c r="D29" s="61"/>
      <c r="E29" s="153"/>
      <c r="F29" s="58"/>
      <c r="G29" s="58"/>
      <c r="H29" s="59"/>
      <c r="I29" s="58"/>
      <c r="J29" s="59"/>
      <c r="K29" s="58"/>
      <c r="L29" s="2"/>
    </row>
    <row r="30" spans="1:12" ht="12.75" x14ac:dyDescent="0.2">
      <c r="A30" s="2"/>
      <c r="B30" s="60" t="str" cm="1">
        <f t="array" ref="B30">IFERROR(IF(MOD(ROW() - ROW($B$10) + 1, 2) = 1, TEXT(INDEX(_xlfn._xlws.FILTER('Plan hebdomadaire'!E$5:E$60, ('Plan hebdomadaire'!E$5:E$60 &lt;&gt; "")), INT((ROW() - ROW($B$10) + 2) / 2)), "hh:mm"), TEXT(INDEX(_xlfn._xlws.FILTER('Plan hebdomadaire'!E$5:E$60, ('Plan hebdomadaire'!E$5:E$60 &lt;&gt; "")), INT((ROW() - ROW($B$10) + 3) / 2)), "hh:mm") &amp; CHAR(10)), "")</f>
        <v/>
      </c>
      <c r="C30" s="61"/>
      <c r="D30" s="61"/>
      <c r="E30" s="122"/>
      <c r="F30" s="62" t="str">
        <f>IF(G30&lt;&gt;"","📌",IF(E30&lt;&gt;""," Mémo :",""))</f>
        <v/>
      </c>
      <c r="G30" s="63"/>
      <c r="H30" s="59"/>
      <c r="I30" s="64"/>
      <c r="J30" s="59"/>
      <c r="K30" s="64"/>
      <c r="L30" s="2"/>
    </row>
    <row r="31" spans="1:12" ht="12.75" x14ac:dyDescent="0.2">
      <c r="A31" s="2"/>
      <c r="B31" s="65" t="str" cm="1">
        <f t="array" ref="B31">IFERROR(IF(MOD(ROW() - ROW($B$10) + 1, 2) = 1, TEXT(INDEX(_xlfn._xlws.FILTER('Plan hebdomadaire'!E$5:E$60, ('Plan hebdomadaire'!E$5:E$60 &lt;&gt; "")), INT((ROW() - ROW($B$10) + 2) / 2)), "hh:mm"), TEXT(INDEX(_xlfn._xlws.FILTER('Plan hebdomadaire'!E$5:E$60, ('Plan hebdomadaire'!E$5:E$60 &lt;&gt; "")), INT((ROW() - ROW($B$10) + 3) / 2)), "hh:mm") &amp; CHAR(10)), "")</f>
        <v/>
      </c>
      <c r="C31" s="61"/>
      <c r="D31" s="61"/>
      <c r="E31" s="153"/>
      <c r="F31" s="58"/>
      <c r="G31" s="58"/>
      <c r="H31" s="59"/>
      <c r="I31" s="58"/>
      <c r="J31" s="59"/>
      <c r="K31" s="58"/>
      <c r="L31" s="2"/>
    </row>
    <row r="32" spans="1:12" ht="12.75" x14ac:dyDescent="0.2">
      <c r="A32" s="2"/>
      <c r="B32" s="60" t="str" cm="1">
        <f t="array" ref="B32">IFERROR(IF(MOD(ROW() - ROW($B$10) + 1, 2) = 1, TEXT(INDEX(_xlfn._xlws.FILTER('Plan hebdomadaire'!E$5:E$60, ('Plan hebdomadaire'!E$5:E$60 &lt;&gt; "")), INT((ROW() - ROW($B$10) + 2) / 2)), "hh:mm"), TEXT(INDEX(_xlfn._xlws.FILTER('Plan hebdomadaire'!E$5:E$60, ('Plan hebdomadaire'!E$5:E$60 &lt;&gt; "")), INT((ROW() - ROW($B$10) + 3) / 2)), "hh:mm") &amp; CHAR(10)), "")</f>
        <v/>
      </c>
      <c r="C32" s="61"/>
      <c r="D32" s="61"/>
      <c r="E32" s="122"/>
      <c r="F32" s="62" t="str">
        <f>IF(G32&lt;&gt;"","📌",IF(E32&lt;&gt;""," Mémo :",""))</f>
        <v/>
      </c>
      <c r="G32" s="63"/>
      <c r="H32" s="59"/>
      <c r="I32" s="64"/>
      <c r="J32" s="59"/>
      <c r="K32" s="64"/>
      <c r="L32" s="2"/>
    </row>
    <row r="33" spans="1:12" ht="12.75" x14ac:dyDescent="0.2">
      <c r="A33" s="2"/>
      <c r="B33" s="65" t="str" cm="1">
        <f t="array" ref="B33">IFERROR(IF(MOD(ROW() - ROW($B$10) + 1, 2) = 1, TEXT(INDEX(_xlfn._xlws.FILTER('Plan hebdomadaire'!E$5:E$60, ('Plan hebdomadaire'!E$5:E$60 &lt;&gt; "")), INT((ROW() - ROW($B$10) + 2) / 2)), "hh:mm"), TEXT(INDEX(_xlfn._xlws.FILTER('Plan hebdomadaire'!E$5:E$60, ('Plan hebdomadaire'!E$5:E$60 &lt;&gt; "")), INT((ROW() - ROW($B$10) + 3) / 2)), "hh:mm") &amp; CHAR(10)), "")</f>
        <v/>
      </c>
      <c r="C33" s="61"/>
      <c r="D33" s="61"/>
      <c r="E33" s="153"/>
      <c r="F33" s="58"/>
      <c r="G33" s="58"/>
      <c r="H33" s="59"/>
      <c r="I33" s="58"/>
      <c r="J33" s="59"/>
      <c r="K33" s="58"/>
      <c r="L33" s="2"/>
    </row>
    <row r="34" spans="1:12" ht="12.75" x14ac:dyDescent="0.2">
      <c r="A34" s="2"/>
      <c r="B34" s="60" t="str" cm="1">
        <f t="array" ref="B34">IFERROR(IF(MOD(ROW() - ROW($B$10) + 1, 2) = 1, TEXT(INDEX(_xlfn._xlws.FILTER('Plan hebdomadaire'!E$5:E$60, ('Plan hebdomadaire'!E$5:E$60 &lt;&gt; "")), INT((ROW() - ROW($B$10) + 2) / 2)), "hh:mm"), TEXT(INDEX(_xlfn._xlws.FILTER('Plan hebdomadaire'!E$5:E$60, ('Plan hebdomadaire'!E$5:E$60 &lt;&gt; "")), INT((ROW() - ROW($B$10) + 3) / 2)), "hh:mm") &amp; CHAR(10)), "")</f>
        <v/>
      </c>
      <c r="C34" s="61"/>
      <c r="D34" s="61"/>
      <c r="E34" s="122"/>
      <c r="F34" s="62" t="str">
        <f>IF(G34&lt;&gt;"","📌",IF(E34&lt;&gt;""," Mémo :",""))</f>
        <v/>
      </c>
      <c r="G34" s="63"/>
      <c r="H34" s="59"/>
      <c r="I34" s="64"/>
      <c r="J34" s="59"/>
      <c r="K34" s="64"/>
      <c r="L34" s="2"/>
    </row>
    <row r="35" spans="1:12" ht="12.75" x14ac:dyDescent="0.2">
      <c r="A35" s="2"/>
      <c r="B35" s="65" t="str" cm="1">
        <f t="array" ref="B35">IFERROR(IF(MOD(ROW() - ROW($B$10) + 1, 2) = 1, TEXT(INDEX(_xlfn._xlws.FILTER('Plan hebdomadaire'!E$5:E$60, ('Plan hebdomadaire'!E$5:E$60 &lt;&gt; "")), INT((ROW() - ROW($B$10) + 2) / 2)), "hh:mm"), TEXT(INDEX(_xlfn._xlws.FILTER('Plan hebdomadaire'!E$5:E$60, ('Plan hebdomadaire'!E$5:E$60 &lt;&gt; "")), INT((ROW() - ROW($B$10) + 3) / 2)), "hh:mm") &amp; CHAR(10)), "")</f>
        <v/>
      </c>
      <c r="C35" s="61"/>
      <c r="D35" s="61"/>
      <c r="E35" s="153"/>
      <c r="F35" s="58"/>
      <c r="G35" s="58"/>
      <c r="H35" s="59"/>
      <c r="I35" s="58"/>
      <c r="J35" s="59"/>
      <c r="K35" s="58"/>
      <c r="L35" s="2"/>
    </row>
    <row r="36" spans="1:12" ht="12.75" x14ac:dyDescent="0.2">
      <c r="A36" s="2"/>
      <c r="B36" s="60" t="str" cm="1">
        <f t="array" ref="B36">IFERROR(IF(MOD(ROW() - ROW($B$10) + 1, 2) = 1, TEXT(INDEX(_xlfn._xlws.FILTER('Plan hebdomadaire'!E$5:E$60, ('Plan hebdomadaire'!E$5:E$60 &lt;&gt; "")), INT((ROW() - ROW($B$10) + 2) / 2)), "hh:mm"), TEXT(INDEX(_xlfn._xlws.FILTER('Plan hebdomadaire'!E$5:E$60, ('Plan hebdomadaire'!E$5:E$60 &lt;&gt; "")), INT((ROW() - ROW($B$10) + 3) / 2)), "hh:mm") &amp; CHAR(10)), "")</f>
        <v/>
      </c>
      <c r="C36" s="61"/>
      <c r="D36" s="61"/>
      <c r="E36" s="122"/>
      <c r="F36" s="62" t="str">
        <f>IF(G36&lt;&gt;"","📌",IF(E36&lt;&gt;""," Mémo :",""))</f>
        <v/>
      </c>
      <c r="G36" s="63"/>
      <c r="H36" s="59"/>
      <c r="I36" s="64"/>
      <c r="J36" s="59"/>
      <c r="K36" s="64"/>
      <c r="L36" s="2"/>
    </row>
    <row r="37" spans="1:12" ht="12.75" x14ac:dyDescent="0.2">
      <c r="A37" s="2"/>
      <c r="B37" s="65" t="str" cm="1">
        <f t="array" ref="B37">IFERROR(IF(MOD(ROW() - ROW($B$10) + 1, 2) = 1, TEXT(INDEX(_xlfn._xlws.FILTER('Plan hebdomadaire'!E$5:E$60, ('Plan hebdomadaire'!E$5:E$60 &lt;&gt; "")), INT((ROW() - ROW($B$10) + 2) / 2)), "hh:mm"), TEXT(INDEX(_xlfn._xlws.FILTER('Plan hebdomadaire'!E$5:E$60, ('Plan hebdomadaire'!E$5:E$60 &lt;&gt; "")), INT((ROW() - ROW($B$10) + 3) / 2)), "hh:mm") &amp; CHAR(10)), "")</f>
        <v/>
      </c>
      <c r="C37" s="61"/>
      <c r="D37" s="61"/>
      <c r="E37" s="153"/>
      <c r="F37" s="58"/>
      <c r="G37" s="58"/>
      <c r="H37" s="59"/>
      <c r="I37" s="58"/>
      <c r="J37" s="59"/>
      <c r="K37" s="58"/>
      <c r="L37" s="2"/>
    </row>
    <row r="38" spans="1:12" ht="12.75" x14ac:dyDescent="0.2">
      <c r="A38" s="2"/>
      <c r="B38" s="60" t="str" cm="1">
        <f t="array" ref="B38">IFERROR(IF(MOD(ROW() - ROW($B$10) + 1, 2) = 1, TEXT(INDEX(_xlfn._xlws.FILTER('Plan hebdomadaire'!E$5:E$60, ('Plan hebdomadaire'!E$5:E$60 &lt;&gt; "")), INT((ROW() - ROW($B$10) + 2) / 2)), "hh:mm"), TEXT(INDEX(_xlfn._xlws.FILTER('Plan hebdomadaire'!E$5:E$60, ('Plan hebdomadaire'!E$5:E$60 &lt;&gt; "")), INT((ROW() - ROW($B$10) + 3) / 2)), "hh:mm") &amp; CHAR(10)), "")</f>
        <v/>
      </c>
      <c r="C38" s="61"/>
      <c r="D38" s="61"/>
      <c r="E38" s="122"/>
      <c r="F38" s="62" t="str">
        <f>IF(G38&lt;&gt;"","📌",IF(E38&lt;&gt;""," Mémo :",""))</f>
        <v/>
      </c>
      <c r="G38" s="63"/>
      <c r="H38" s="59"/>
      <c r="I38" s="64"/>
      <c r="J38" s="59"/>
      <c r="K38" s="64"/>
      <c r="L38" s="2"/>
    </row>
    <row r="39" spans="1:12" ht="12.75" x14ac:dyDescent="0.2">
      <c r="A39" s="2"/>
      <c r="B39" s="65" t="str" cm="1">
        <f t="array" ref="B39">IFERROR(IF(MOD(ROW() - ROW($B$10) + 1, 2) = 1, TEXT(INDEX(_xlfn._xlws.FILTER('Plan hebdomadaire'!E$5:E$60, ('Plan hebdomadaire'!E$5:E$60 &lt;&gt; "")), INT((ROW() - ROW($B$10) + 2) / 2)), "hh:mm"), TEXT(INDEX(_xlfn._xlws.FILTER('Plan hebdomadaire'!E$5:E$60, ('Plan hebdomadaire'!E$5:E$60 &lt;&gt; "")), INT((ROW() - ROW($B$10) + 3) / 2)), "hh:mm") &amp; CHAR(10)), "")</f>
        <v/>
      </c>
      <c r="C39" s="61"/>
      <c r="D39" s="61"/>
      <c r="E39" s="153"/>
      <c r="F39" s="58"/>
      <c r="G39" s="58"/>
      <c r="H39" s="59"/>
      <c r="I39" s="58"/>
      <c r="J39" s="59"/>
      <c r="K39" s="58"/>
      <c r="L39" s="2"/>
    </row>
    <row r="40" spans="1:12" ht="12.75" x14ac:dyDescent="0.2">
      <c r="A40" s="2"/>
      <c r="B40" s="60" t="str" cm="1">
        <f t="array" ref="B40">IFERROR(IF(MOD(ROW() - ROW($B$10) + 1, 2) = 1, TEXT(INDEX(_xlfn._xlws.FILTER('Plan hebdomadaire'!E$5:E$60, ('Plan hebdomadaire'!E$5:E$60 &lt;&gt; "")), INT((ROW() - ROW($B$10) + 2) / 2)), "hh:mm"), TEXT(INDEX(_xlfn._xlws.FILTER('Plan hebdomadaire'!E$5:E$60, ('Plan hebdomadaire'!E$5:E$60 &lt;&gt; "")), INT((ROW() - ROW($B$10) + 3) / 2)), "hh:mm") &amp; CHAR(10)), "")</f>
        <v/>
      </c>
      <c r="C40" s="61"/>
      <c r="D40" s="61"/>
      <c r="E40" s="122"/>
      <c r="F40" s="62" t="str">
        <f>IF(G40&lt;&gt;"","📌",IF(E40&lt;&gt;""," Mémo :",""))</f>
        <v/>
      </c>
      <c r="G40" s="63"/>
      <c r="H40" s="59"/>
      <c r="I40" s="64"/>
      <c r="J40" s="59"/>
      <c r="K40" s="64"/>
      <c r="L40" s="2"/>
    </row>
    <row r="41" spans="1:12" ht="12.75" x14ac:dyDescent="0.2">
      <c r="A41" s="2"/>
      <c r="B41" s="65" t="str" cm="1">
        <f t="array" ref="B41">IFERROR(IF(MOD(ROW() - ROW($B$10) + 1, 2) = 1, TEXT(INDEX(_xlfn._xlws.FILTER('Plan hebdomadaire'!E$5:E$60, ('Plan hebdomadaire'!E$5:E$60 &lt;&gt; "")), INT((ROW() - ROW($B$10) + 2) / 2)), "hh:mm"), TEXT(INDEX(_xlfn._xlws.FILTER('Plan hebdomadaire'!E$5:E$60, ('Plan hebdomadaire'!E$5:E$60 &lt;&gt; "")), INT((ROW() - ROW($B$10) + 3) / 2)), "hh:mm") &amp; CHAR(10)), "")</f>
        <v/>
      </c>
      <c r="C41" s="61"/>
      <c r="D41" s="61"/>
      <c r="E41" s="153"/>
      <c r="F41" s="58"/>
      <c r="G41" s="58"/>
      <c r="H41" s="59"/>
      <c r="I41" s="58"/>
      <c r="J41" s="59"/>
      <c r="K41" s="58"/>
      <c r="L41" s="2"/>
    </row>
    <row r="42" spans="1:12" ht="12.75" x14ac:dyDescent="0.2">
      <c r="A42" s="2"/>
      <c r="B42" s="60" t="str" cm="1">
        <f t="array" ref="B42">IFERROR(IF(MOD(ROW() - ROW($B$10) + 1, 2) = 1, TEXT(INDEX(_xlfn._xlws.FILTER('Plan hebdomadaire'!E$5:E$60, ('Plan hebdomadaire'!E$5:E$60 &lt;&gt; "")), INT((ROW() - ROW($B$10) + 2) / 2)), "hh:mm"), TEXT(INDEX(_xlfn._xlws.FILTER('Plan hebdomadaire'!E$5:E$60, ('Plan hebdomadaire'!E$5:E$60 &lt;&gt; "")), INT((ROW() - ROW($B$10) + 3) / 2)), "hh:mm") &amp; CHAR(10)), "")</f>
        <v/>
      </c>
      <c r="C42" s="61"/>
      <c r="D42" s="61"/>
      <c r="E42" s="122"/>
      <c r="F42" s="62" t="str">
        <f>IF(G42&lt;&gt;"","📌",IF(E42&lt;&gt;""," Mémo :",""))</f>
        <v/>
      </c>
      <c r="G42" s="63"/>
      <c r="H42" s="59"/>
      <c r="I42" s="64"/>
      <c r="J42" s="59"/>
      <c r="K42" s="64"/>
      <c r="L42" s="2"/>
    </row>
    <row r="43" spans="1:12" ht="12.75" x14ac:dyDescent="0.2">
      <c r="A43" s="2"/>
      <c r="B43" s="65" t="str" cm="1">
        <f t="array" ref="B43">IFERROR(IF(MOD(ROW() - ROW($B$10) + 1, 2) = 1, TEXT(INDEX(_xlfn._xlws.FILTER('Plan hebdomadaire'!E$5:E$60, ('Plan hebdomadaire'!E$5:E$60 &lt;&gt; "")), INT((ROW() - ROW($B$10) + 2) / 2)), "hh:mm"), TEXT(INDEX(_xlfn._xlws.FILTER('Plan hebdomadaire'!E$5:E$60, ('Plan hebdomadaire'!E$5:E$60 &lt;&gt; "")), INT((ROW() - ROW($B$10) + 3) / 2)), "hh:mm") &amp; CHAR(10)), "")</f>
        <v/>
      </c>
      <c r="C43" s="61"/>
      <c r="D43" s="61"/>
      <c r="E43" s="153"/>
      <c r="F43" s="58"/>
      <c r="G43" s="58"/>
      <c r="H43" s="59"/>
      <c r="I43" s="58"/>
      <c r="J43" s="59"/>
      <c r="K43" s="58"/>
      <c r="L43" s="2"/>
    </row>
    <row r="44" spans="1:12" ht="12.75" x14ac:dyDescent="0.2">
      <c r="A44" s="2"/>
      <c r="B44" s="60" t="str" cm="1">
        <f t="array" ref="B44">IFERROR(IF(MOD(ROW() - ROW($B$10) + 1, 2) = 1, TEXT(INDEX(_xlfn._xlws.FILTER('Plan hebdomadaire'!E$5:E$60, ('Plan hebdomadaire'!E$5:E$60 &lt;&gt; "")), INT((ROW() - ROW($B$10) + 2) / 2)), "hh:mm"), TEXT(INDEX(_xlfn._xlws.FILTER('Plan hebdomadaire'!E$5:E$60, ('Plan hebdomadaire'!E$5:E$60 &lt;&gt; "")), INT((ROW() - ROW($B$10) + 3) / 2)), "hh:mm") &amp; CHAR(10)), "")</f>
        <v/>
      </c>
      <c r="C44" s="61"/>
      <c r="D44" s="61"/>
      <c r="E44" s="122"/>
      <c r="F44" s="62" t="str">
        <f>IF(G44&lt;&gt;"","📌",IF(E44&lt;&gt;""," Mémo :",""))</f>
        <v/>
      </c>
      <c r="G44" s="63"/>
      <c r="H44" s="59"/>
      <c r="I44" s="64"/>
      <c r="J44" s="59"/>
      <c r="K44" s="64"/>
      <c r="L44" s="2"/>
    </row>
    <row r="45" spans="1:12" ht="12.75" x14ac:dyDescent="0.2">
      <c r="A45" s="2"/>
      <c r="B45" s="65" t="str" cm="1">
        <f t="array" ref="B45">IFERROR(IF(MOD(ROW() - ROW($B$10) + 1, 2) = 1, TEXT(INDEX(_xlfn._xlws.FILTER('Plan hebdomadaire'!E$5:E$60, ('Plan hebdomadaire'!E$5:E$60 &lt;&gt; "")), INT((ROW() - ROW($B$10) + 2) / 2)), "hh:mm"), TEXT(INDEX(_xlfn._xlws.FILTER('Plan hebdomadaire'!E$5:E$60, ('Plan hebdomadaire'!E$5:E$60 &lt;&gt; "")), INT((ROW() - ROW($B$10) + 3) / 2)), "hh:mm") &amp; CHAR(10)), "")</f>
        <v/>
      </c>
      <c r="C45" s="61"/>
      <c r="D45" s="61"/>
      <c r="E45" s="153"/>
      <c r="F45" s="58"/>
      <c r="G45" s="58"/>
      <c r="H45" s="59"/>
      <c r="I45" s="58"/>
      <c r="J45" s="59"/>
      <c r="K45" s="58"/>
      <c r="L45" s="2"/>
    </row>
    <row r="46" spans="1:12" ht="12.75" x14ac:dyDescent="0.2">
      <c r="A46" s="2"/>
      <c r="B46" s="60" t="str" cm="1">
        <f t="array" ref="B46">IFERROR(IF(MOD(ROW() - ROW($B$10) + 1, 2) = 1, TEXT(INDEX(_xlfn._xlws.FILTER('Plan hebdomadaire'!E$5:E$60, ('Plan hebdomadaire'!E$5:E$60 &lt;&gt; "")), INT((ROW() - ROW($B$10) + 2) / 2)), "hh:mm"), TEXT(INDEX(_xlfn._xlws.FILTER('Plan hebdomadaire'!E$5:E$60, ('Plan hebdomadaire'!E$5:E$60 &lt;&gt; "")), INT((ROW() - ROW($B$10) + 3) / 2)), "hh:mm") &amp; CHAR(10)), "")</f>
        <v/>
      </c>
      <c r="C46" s="61"/>
      <c r="D46" s="61"/>
      <c r="E46" s="122"/>
      <c r="F46" s="62" t="str">
        <f>IF(G46&lt;&gt;"","📌",IF(E46&lt;&gt;""," Mémo :",""))</f>
        <v/>
      </c>
      <c r="G46" s="63"/>
      <c r="H46" s="59"/>
      <c r="I46" s="64"/>
      <c r="J46" s="59"/>
      <c r="K46" s="64"/>
      <c r="L46" s="2"/>
    </row>
    <row r="47" spans="1:12" ht="12.75" x14ac:dyDescent="0.2">
      <c r="A47" s="2"/>
      <c r="B47" s="65" t="str" cm="1">
        <f t="array" ref="B47">IFERROR(IF(MOD(ROW() - ROW($B$10) + 1, 2) = 1, TEXT(INDEX(_xlfn._xlws.FILTER('Plan hebdomadaire'!E$5:E$60, ('Plan hebdomadaire'!E$5:E$60 &lt;&gt; "")), INT((ROW() - ROW($B$10) + 2) / 2)), "hh:mm"), TEXT(INDEX(_xlfn._xlws.FILTER('Plan hebdomadaire'!E$5:E$60, ('Plan hebdomadaire'!E$5:E$60 &lt;&gt; "")), INT((ROW() - ROW($B$10) + 3) / 2)), "hh:mm") &amp; CHAR(10)), "")</f>
        <v/>
      </c>
      <c r="C47" s="61"/>
      <c r="D47" s="61"/>
      <c r="E47" s="153"/>
      <c r="F47" s="58"/>
      <c r="G47" s="58"/>
      <c r="H47" s="59"/>
      <c r="I47" s="58"/>
      <c r="J47" s="59"/>
      <c r="K47" s="58"/>
      <c r="L47" s="2"/>
    </row>
    <row r="48" spans="1:12" ht="12.75" x14ac:dyDescent="0.2">
      <c r="A48" s="2"/>
      <c r="B48" s="60" t="str" cm="1">
        <f t="array" ref="B48">IFERROR(IF(MOD(ROW() - ROW($B$10) + 1, 2) = 1, TEXT(INDEX(_xlfn._xlws.FILTER('Plan hebdomadaire'!E$5:E$60, ('Plan hebdomadaire'!E$5:E$60 &lt;&gt; "")), INT((ROW() - ROW($B$10) + 2) / 2)), "hh:mm"), TEXT(INDEX(_xlfn._xlws.FILTER('Plan hebdomadaire'!E$5:E$60, ('Plan hebdomadaire'!E$5:E$60 &lt;&gt; "")), INT((ROW() - ROW($B$10) + 3) / 2)), "hh:mm") &amp; CHAR(10)), "")</f>
        <v/>
      </c>
      <c r="C48" s="61"/>
      <c r="D48" s="61"/>
      <c r="E48" s="122"/>
      <c r="F48" s="62" t="str">
        <f>IF(G48&lt;&gt;"","📌",IF(E48&lt;&gt;""," Mémo :",""))</f>
        <v/>
      </c>
      <c r="G48" s="63"/>
      <c r="H48" s="59"/>
      <c r="I48" s="64"/>
      <c r="J48" s="59"/>
      <c r="K48" s="64"/>
      <c r="L48" s="2"/>
    </row>
    <row r="49" spans="1:12" ht="12.75" x14ac:dyDescent="0.2">
      <c r="A49" s="2"/>
      <c r="B49" s="65" t="str" cm="1">
        <f t="array" ref="B49">IFERROR(IF(MOD(ROW() - ROW($B$10) + 1, 2) = 1, TEXT(INDEX(_xlfn._xlws.FILTER('Plan hebdomadaire'!E$5:E$60, ('Plan hebdomadaire'!E$5:E$60 &lt;&gt; "")), INT((ROW() - ROW($B$10) + 2) / 2)), "hh:mm"), TEXT(INDEX(_xlfn._xlws.FILTER('Plan hebdomadaire'!E$5:E$60, ('Plan hebdomadaire'!E$5:E$60 &lt;&gt; "")), INT((ROW() - ROW($B$10) + 3) / 2)), "hh:mm") &amp; CHAR(10)), "")</f>
        <v/>
      </c>
      <c r="C49" s="61"/>
      <c r="D49" s="61"/>
      <c r="E49" s="153"/>
      <c r="F49" s="58"/>
      <c r="G49" s="58"/>
      <c r="H49" s="59"/>
      <c r="I49" s="58"/>
      <c r="J49" s="59"/>
      <c r="K49" s="58"/>
      <c r="L49" s="2"/>
    </row>
    <row r="50" spans="1:12" ht="12.75" x14ac:dyDescent="0.2">
      <c r="A50" s="2"/>
      <c r="B50" s="60" t="str" cm="1">
        <f t="array" ref="B50">IFERROR(IF(MOD(ROW() - ROW($B$10) + 1, 2) = 1, TEXT(INDEX(_xlfn._xlws.FILTER('Plan hebdomadaire'!E$5:E$60, ('Plan hebdomadaire'!E$5:E$60 &lt;&gt; "")), INT((ROW() - ROW($B$10) + 2) / 2)), "hh:mm"), TEXT(INDEX(_xlfn._xlws.FILTER('Plan hebdomadaire'!E$5:E$60, ('Plan hebdomadaire'!E$5:E$60 &lt;&gt; "")), INT((ROW() - ROW($B$10) + 3) / 2)), "hh:mm") &amp; CHAR(10)), "")</f>
        <v/>
      </c>
      <c r="C50" s="61"/>
      <c r="D50" s="61"/>
      <c r="E50" s="122"/>
      <c r="F50" s="62" t="str">
        <f>IF(G50&lt;&gt;"","📌",IF(E50&lt;&gt;""," Mémo :",""))</f>
        <v/>
      </c>
      <c r="G50" s="63"/>
      <c r="H50" s="59"/>
      <c r="I50" s="64"/>
      <c r="J50" s="59"/>
      <c r="K50" s="64"/>
      <c r="L50" s="2"/>
    </row>
    <row r="51" spans="1:12" ht="12.75" x14ac:dyDescent="0.2">
      <c r="A51" s="2"/>
      <c r="B51" s="65" t="str" cm="1">
        <f t="array" ref="B51">IFERROR(IF(MOD(ROW() - ROW($B$10) + 1, 2) = 1, TEXT(INDEX(_xlfn._xlws.FILTER('Plan hebdomadaire'!E$5:E$60, ('Plan hebdomadaire'!E$5:E$60 &lt;&gt; "")), INT((ROW() - ROW($B$10) + 2) / 2)), "hh:mm"), TEXT(INDEX(_xlfn._xlws.FILTER('Plan hebdomadaire'!E$5:E$60, ('Plan hebdomadaire'!E$5:E$60 &lt;&gt; "")), INT((ROW() - ROW($B$10) + 3) / 2)), "hh:mm") &amp; CHAR(10)), "")</f>
        <v/>
      </c>
      <c r="C51" s="61"/>
      <c r="D51" s="61"/>
      <c r="E51" s="153"/>
      <c r="F51" s="58"/>
      <c r="G51" s="58"/>
      <c r="H51" s="59"/>
      <c r="I51" s="58"/>
      <c r="J51" s="59"/>
      <c r="K51" s="58"/>
      <c r="L51" s="2"/>
    </row>
    <row r="52" spans="1:12" ht="12.75" x14ac:dyDescent="0.2">
      <c r="A52" s="2"/>
      <c r="B52" s="60" t="str" cm="1">
        <f t="array" ref="B52">IFERROR(IF(MOD(ROW() - ROW($B$10) + 1, 2) = 1, TEXT(INDEX(_xlfn._xlws.FILTER('Plan hebdomadaire'!E$5:E$60, ('Plan hebdomadaire'!E$5:E$60 &lt;&gt; "")), INT((ROW() - ROW($B$10) + 2) / 2)), "hh:mm"), TEXT(INDEX(_xlfn._xlws.FILTER('Plan hebdomadaire'!E$5:E$60, ('Plan hebdomadaire'!E$5:E$60 &lt;&gt; "")), INT((ROW() - ROW($B$10) + 3) / 2)), "hh:mm") &amp; CHAR(10)), "")</f>
        <v/>
      </c>
      <c r="C52" s="61"/>
      <c r="D52" s="61"/>
      <c r="E52" s="122"/>
      <c r="F52" s="62" t="str">
        <f>IF(G52&lt;&gt;"","📌",IF(E52&lt;&gt;""," Mémo :",""))</f>
        <v/>
      </c>
      <c r="G52" s="63"/>
      <c r="H52" s="59"/>
      <c r="I52" s="64"/>
      <c r="J52" s="59"/>
      <c r="K52" s="64"/>
      <c r="L52" s="2"/>
    </row>
    <row r="53" spans="1:12" ht="12.75" x14ac:dyDescent="0.2">
      <c r="A53" s="2"/>
      <c r="B53" s="65" t="str" cm="1">
        <f t="array" ref="B53">IFERROR(IF(MOD(ROW() - ROW($B$10) + 1, 2) = 1, TEXT(INDEX(_xlfn._xlws.FILTER('Plan hebdomadaire'!E$5:E$60, ('Plan hebdomadaire'!E$5:E$60 &lt;&gt; "")), INT((ROW() - ROW($B$10) + 2) / 2)), "hh:mm"), TEXT(INDEX(_xlfn._xlws.FILTER('Plan hebdomadaire'!E$5:E$60, ('Plan hebdomadaire'!E$5:E$60 &lt;&gt; "")), INT((ROW() - ROW($B$10) + 3) / 2)), "hh:mm") &amp; CHAR(10)), "")</f>
        <v/>
      </c>
      <c r="C53" s="61"/>
      <c r="D53" s="61"/>
      <c r="E53" s="153"/>
      <c r="F53" s="58"/>
      <c r="G53" s="58"/>
      <c r="H53" s="59"/>
      <c r="I53" s="58"/>
      <c r="J53" s="59"/>
      <c r="K53" s="58"/>
      <c r="L53" s="2"/>
    </row>
    <row r="54" spans="1:12" ht="12.75" x14ac:dyDescent="0.2">
      <c r="A54" s="2"/>
      <c r="B54" s="60" t="str" cm="1">
        <f t="array" ref="B54">IFERROR(IF(MOD(ROW() - ROW($B$10) + 1, 2) = 1, TEXT(INDEX(_xlfn._xlws.FILTER('Plan hebdomadaire'!E$5:E$60, ('Plan hebdomadaire'!E$5:E$60 &lt;&gt; "")), INT((ROW() - ROW($B$10) + 2) / 2)), "hh:mm"), TEXT(INDEX(_xlfn._xlws.FILTER('Plan hebdomadaire'!E$5:E$60, ('Plan hebdomadaire'!E$5:E$60 &lt;&gt; "")), INT((ROW() - ROW($B$10) + 3) / 2)), "hh:mm") &amp; CHAR(10)), "")</f>
        <v/>
      </c>
      <c r="C54" s="61"/>
      <c r="D54" s="61"/>
      <c r="E54" s="122"/>
      <c r="F54" s="62" t="str">
        <f>IF(G54&lt;&gt;"","📌",IF(E54&lt;&gt;""," Mémo :",""))</f>
        <v/>
      </c>
      <c r="G54" s="63"/>
      <c r="H54" s="59"/>
      <c r="I54" s="64"/>
      <c r="J54" s="59"/>
      <c r="K54" s="64"/>
      <c r="L54" s="2"/>
    </row>
    <row r="55" spans="1:12" ht="12.75" x14ac:dyDescent="0.2">
      <c r="A55" s="2"/>
      <c r="B55" s="65" t="str" cm="1">
        <f t="array" ref="B55">IFERROR(IF(MOD(ROW() - ROW($B$10) + 1, 2) = 1, TEXT(INDEX(_xlfn._xlws.FILTER('Plan hebdomadaire'!E$5:E$60, ('Plan hebdomadaire'!E$5:E$60 &lt;&gt; "")), INT((ROW() - ROW($B$10) + 2) / 2)), "hh:mm"), TEXT(INDEX(_xlfn._xlws.FILTER('Plan hebdomadaire'!E$5:E$60, ('Plan hebdomadaire'!E$5:E$60 &lt;&gt; "")), INT((ROW() - ROW($B$10) + 3) / 2)), "hh:mm") &amp; CHAR(10)), "")</f>
        <v/>
      </c>
      <c r="C55" s="61"/>
      <c r="D55" s="61"/>
      <c r="E55" s="153"/>
      <c r="F55" s="58"/>
      <c r="G55" s="58"/>
      <c r="H55" s="59"/>
      <c r="I55" s="58"/>
      <c r="J55" s="59"/>
      <c r="K55" s="58"/>
      <c r="L55" s="2"/>
    </row>
    <row r="56" spans="1:12" ht="12.75" x14ac:dyDescent="0.2">
      <c r="A56" s="2"/>
      <c r="B56" s="60" t="str" cm="1">
        <f t="array" ref="B56">IFERROR(IF(MOD(ROW() - ROW($B$10) + 1, 2) = 1, TEXT(INDEX(_xlfn._xlws.FILTER('Plan hebdomadaire'!E$5:E$60, ('Plan hebdomadaire'!E$5:E$60 &lt;&gt; "")), INT((ROW() - ROW($B$10) + 2) / 2)), "hh:mm"), TEXT(INDEX(_xlfn._xlws.FILTER('Plan hebdomadaire'!E$5:E$60, ('Plan hebdomadaire'!E$5:E$60 &lt;&gt; "")), INT((ROW() - ROW($B$10) + 3) / 2)), "hh:mm") &amp; CHAR(10)), "")</f>
        <v/>
      </c>
      <c r="C56" s="61"/>
      <c r="D56" s="61"/>
      <c r="E56" s="122"/>
      <c r="F56" s="62" t="str">
        <f>IF(G56&lt;&gt;"","📌",IF(E56&lt;&gt;""," Mémo :",""))</f>
        <v/>
      </c>
      <c r="G56" s="63"/>
      <c r="H56" s="59"/>
      <c r="I56" s="64"/>
      <c r="J56" s="59"/>
      <c r="K56" s="64"/>
      <c r="L56" s="2"/>
    </row>
    <row r="57" spans="1:12" ht="12.75" x14ac:dyDescent="0.2">
      <c r="A57" s="2"/>
      <c r="B57" s="65" t="str" cm="1">
        <f t="array" ref="B57">IFERROR(IF(MOD(ROW() - ROW($B$10) + 1, 2) = 1, TEXT(INDEX(_xlfn._xlws.FILTER('Plan hebdomadaire'!E$5:E$60, ('Plan hebdomadaire'!E$5:E$60 &lt;&gt; "")), INT((ROW() - ROW($B$10) + 2) / 2)), "hh:mm"), TEXT(INDEX(_xlfn._xlws.FILTER('Plan hebdomadaire'!E$5:E$60, ('Plan hebdomadaire'!E$5:E$60 &lt;&gt; "")), INT((ROW() - ROW($B$10) + 3) / 2)), "hh:mm") &amp; CHAR(10)), "")</f>
        <v/>
      </c>
      <c r="C57" s="61"/>
      <c r="D57" s="61"/>
      <c r="E57" s="153"/>
      <c r="F57" s="58"/>
      <c r="G57" s="58"/>
      <c r="H57" s="59"/>
      <c r="I57" s="58"/>
      <c r="J57" s="59"/>
      <c r="K57" s="58"/>
      <c r="L57" s="2"/>
    </row>
    <row r="58" spans="1:12" ht="12.75" x14ac:dyDescent="0.2">
      <c r="A58" s="2"/>
      <c r="B58" s="60" t="str" cm="1">
        <f t="array" ref="B58">IFERROR(IF(MOD(ROW() - ROW($B$10) + 1, 2) = 1, TEXT(INDEX(_xlfn._xlws.FILTER('Plan hebdomadaire'!E$5:E$60, ('Plan hebdomadaire'!E$5:E$60 &lt;&gt; "")), INT((ROW() - ROW($B$10) + 2) / 2)), "hh:mm"), TEXT(INDEX(_xlfn._xlws.FILTER('Plan hebdomadaire'!E$5:E$60, ('Plan hebdomadaire'!E$5:E$60 &lt;&gt; "")), INT((ROW() - ROW($B$10) + 3) / 2)), "hh:mm") &amp; CHAR(10)), "")</f>
        <v/>
      </c>
      <c r="C58" s="61"/>
      <c r="D58" s="61"/>
      <c r="E58" s="122"/>
      <c r="F58" s="62" t="str">
        <f>IF(G58&lt;&gt;"","📌",IF(E58&lt;&gt;""," Mémo :",""))</f>
        <v/>
      </c>
      <c r="G58" s="63"/>
      <c r="H58" s="59"/>
      <c r="I58" s="64"/>
      <c r="J58" s="59"/>
      <c r="K58" s="64"/>
      <c r="L58" s="2"/>
    </row>
    <row r="59" spans="1:12" ht="12.75" x14ac:dyDescent="0.2">
      <c r="A59" s="2"/>
      <c r="B59" s="65" t="str" cm="1">
        <f t="array" ref="B59">IFERROR(IF(MOD(ROW() - ROW($B$10) + 1, 2) = 1, TEXT(INDEX(_xlfn._xlws.FILTER('Plan hebdomadaire'!E$5:E$60, ('Plan hebdomadaire'!E$5:E$60 &lt;&gt; "")), INT((ROW() - ROW($B$10) + 2) / 2)), "hh:mm"), TEXT(INDEX(_xlfn._xlws.FILTER('Plan hebdomadaire'!E$5:E$60, ('Plan hebdomadaire'!E$5:E$60 &lt;&gt; "")), INT((ROW() - ROW($B$10) + 3) / 2)), "hh:mm") &amp; CHAR(10)), "")</f>
        <v/>
      </c>
      <c r="C59" s="61"/>
      <c r="D59" s="61"/>
      <c r="E59" s="153"/>
      <c r="F59" s="58"/>
      <c r="G59" s="58"/>
      <c r="H59" s="59"/>
      <c r="I59" s="58"/>
      <c r="J59" s="59"/>
      <c r="K59" s="58"/>
      <c r="L59" s="2"/>
    </row>
    <row r="60" spans="1:12" ht="12.75" x14ac:dyDescent="0.2">
      <c r="A60" s="2"/>
      <c r="B60" s="60" t="str" cm="1">
        <f t="array" ref="B60">IFERROR(IF(MOD(ROW() - ROW($B$10) + 1, 2) = 1, TEXT(INDEX(_xlfn._xlws.FILTER('Plan hebdomadaire'!E$5:E$60, ('Plan hebdomadaire'!E$5:E$60 &lt;&gt; "")), INT((ROW() - ROW($B$10) + 2) / 2)), "hh:mm"), TEXT(INDEX(_xlfn._xlws.FILTER('Plan hebdomadaire'!E$5:E$60, ('Plan hebdomadaire'!E$5:E$60 &lt;&gt; "")), INT((ROW() - ROW($B$10) + 3) / 2)), "hh:mm") &amp; CHAR(10)), "")</f>
        <v/>
      </c>
      <c r="C60" s="61"/>
      <c r="D60" s="61"/>
      <c r="E60" s="122"/>
      <c r="F60" s="62" t="str">
        <f>IF(G60&lt;&gt;"","📌",IF(E60&lt;&gt;""," Mémo :",""))</f>
        <v/>
      </c>
      <c r="G60" s="63"/>
      <c r="H60" s="59"/>
      <c r="I60" s="64"/>
      <c r="J60" s="59"/>
      <c r="K60" s="64"/>
      <c r="L60" s="2"/>
    </row>
    <row r="61" spans="1:12" ht="12.75" x14ac:dyDescent="0.2">
      <c r="A61" s="2"/>
      <c r="B61" s="65" t="str" cm="1">
        <f t="array" ref="B61">IFERROR(IF(MOD(ROW() - ROW($B$10) + 1, 2) = 1, TEXT(INDEX(_xlfn._xlws.FILTER('Plan hebdomadaire'!E$5:E$60, ('Plan hebdomadaire'!E$5:E$60 &lt;&gt; "")), INT((ROW() - ROW($B$10) + 2) / 2)), "hh:mm"), TEXT(INDEX(_xlfn._xlws.FILTER('Plan hebdomadaire'!E$5:E$60, ('Plan hebdomadaire'!E$5:E$60 &lt;&gt; "")), INT((ROW() - ROW($B$10) + 3) / 2)), "hh:mm") &amp; CHAR(10)), "")</f>
        <v/>
      </c>
      <c r="C61" s="61"/>
      <c r="D61" s="61"/>
      <c r="E61" s="153"/>
      <c r="F61" s="58"/>
      <c r="G61" s="58"/>
      <c r="H61" s="59"/>
      <c r="I61" s="58"/>
      <c r="J61" s="59"/>
      <c r="K61" s="58"/>
      <c r="L61" s="2"/>
    </row>
    <row r="62" spans="1:12" ht="12.75" x14ac:dyDescent="0.2">
      <c r="A62" s="2"/>
      <c r="B62" s="60" t="str" cm="1">
        <f t="array" ref="B62">IFERROR(IF(MOD(ROW() - ROW($B$10) + 1, 2) = 1, TEXT(INDEX(_xlfn._xlws.FILTER('Plan hebdomadaire'!E$5:E$60, ('Plan hebdomadaire'!E$5:E$60 &lt;&gt; "")), INT((ROW() - ROW($B$10) + 2) / 2)), "hh:mm"), TEXT(INDEX(_xlfn._xlws.FILTER('Plan hebdomadaire'!E$5:E$60, ('Plan hebdomadaire'!E$5:E$60 &lt;&gt; "")), INT((ROW() - ROW($B$10) + 3) / 2)), "hh:mm") &amp; CHAR(10)), "")</f>
        <v/>
      </c>
      <c r="C62" s="61"/>
      <c r="D62" s="61"/>
      <c r="E62" s="122"/>
      <c r="F62" s="62" t="str">
        <f>IF(G62&lt;&gt;"","📌",IF(E62&lt;&gt;""," Mémo :",""))</f>
        <v/>
      </c>
      <c r="G62" s="63"/>
      <c r="H62" s="59"/>
      <c r="I62" s="64"/>
      <c r="J62" s="59"/>
      <c r="K62" s="64"/>
      <c r="L62" s="2"/>
    </row>
    <row r="63" spans="1:12" ht="12.75" x14ac:dyDescent="0.2">
      <c r="A63" s="2"/>
      <c r="B63" s="65" t="str" cm="1">
        <f t="array" ref="B63">IFERROR(IF(MOD(ROW() - ROW($B$10) + 1, 2) = 1, TEXT(INDEX(_xlfn._xlws.FILTER('Plan hebdomadaire'!E$5:E$60, ('Plan hebdomadaire'!E$5:E$60 &lt;&gt; "")), INT((ROW() - ROW($B$10) + 2) / 2)), "hh:mm"), TEXT(INDEX(_xlfn._xlws.FILTER('Plan hebdomadaire'!E$5:E$60, ('Plan hebdomadaire'!E$5:E$60 &lt;&gt; "")), INT((ROW() - ROW($B$10) + 3) / 2)), "hh:mm") &amp; CHAR(10)), "")</f>
        <v/>
      </c>
      <c r="C63" s="61"/>
      <c r="D63" s="61"/>
      <c r="E63" s="153"/>
      <c r="F63" s="58"/>
      <c r="G63" s="58"/>
      <c r="H63" s="59"/>
      <c r="I63" s="58"/>
      <c r="J63" s="59"/>
      <c r="K63" s="58"/>
      <c r="L63" s="2"/>
    </row>
    <row r="64" spans="1:12" ht="12.75" x14ac:dyDescent="0.2">
      <c r="A64" s="2"/>
      <c r="B64" s="60" t="str" cm="1">
        <f t="array" ref="B64">IFERROR(IF(MOD(ROW() - ROW($B$10) + 1, 2) = 1, TEXT(INDEX(_xlfn._xlws.FILTER('Plan hebdomadaire'!E$5:E$60, ('Plan hebdomadaire'!E$5:E$60 &lt;&gt; "")), INT((ROW() - ROW($B$10) + 2) / 2)), "hh:mm"), TEXT(INDEX(_xlfn._xlws.FILTER('Plan hebdomadaire'!E$5:E$60, ('Plan hebdomadaire'!E$5:E$60 &lt;&gt; "")), INT((ROW() - ROW($B$10) + 3) / 2)), "hh:mm") &amp; CHAR(10)), "")</f>
        <v/>
      </c>
      <c r="C64" s="61"/>
      <c r="D64" s="61"/>
      <c r="E64" s="122"/>
      <c r="F64" s="62" t="str">
        <f>IF(G64&lt;&gt;"","📌",IF(E64&lt;&gt;""," Mémo :",""))</f>
        <v/>
      </c>
      <c r="G64" s="63"/>
      <c r="H64" s="59"/>
      <c r="I64" s="64"/>
      <c r="J64" s="59"/>
      <c r="K64" s="64"/>
      <c r="L64" s="2"/>
    </row>
    <row r="65" spans="1:12" ht="12.75" x14ac:dyDescent="0.2">
      <c r="A65" s="2"/>
      <c r="B65" s="65" t="str" cm="1">
        <f t="array" ref="B65">IFERROR(IF(MOD(ROW() - ROW($B$10) + 1, 2) = 1, TEXT(INDEX(_xlfn._xlws.FILTER('Plan hebdomadaire'!E$5:E$60, ('Plan hebdomadaire'!E$5:E$60 &lt;&gt; "")), INT((ROW() - ROW($B$10) + 2) / 2)), "hh:mm"), TEXT(INDEX(_xlfn._xlws.FILTER('Plan hebdomadaire'!E$5:E$60, ('Plan hebdomadaire'!E$5:E$60 &lt;&gt; "")), INT((ROW() - ROW($B$10) + 3) / 2)), "hh:mm") &amp; CHAR(10)), "")</f>
        <v/>
      </c>
      <c r="C65" s="61"/>
      <c r="D65" s="61"/>
      <c r="E65" s="153"/>
      <c r="F65" s="58"/>
      <c r="G65" s="58"/>
      <c r="H65" s="59"/>
      <c r="I65" s="58"/>
      <c r="J65" s="59"/>
      <c r="K65" s="58"/>
      <c r="L65" s="2"/>
    </row>
    <row r="66" spans="1:12" ht="12.75" x14ac:dyDescent="0.2">
      <c r="A66" s="2"/>
      <c r="B66" s="142" t="str">
        <f>IF(H2,"","💡 Faire un retour à la ligne dans une cellule : Alt + Entrée (Win) / Cmd + Entrée (Mac) — Copier-coller du contenu externe : double-cliquez d’abord dans la cellule (ou F2) avant de coller !")</f>
        <v>💡 Faire un retour à la ligne dans une cellule : Alt + Entrée (Win) / Cmd + Entrée (Mac) — Copier-coller du contenu externe : double-cliquez d’abord dans la cellule (ou F2) avant de coller !</v>
      </c>
      <c r="C66" s="143"/>
      <c r="D66" s="143"/>
      <c r="E66" s="143"/>
      <c r="F66" s="143"/>
      <c r="G66" s="143"/>
      <c r="H66" s="143"/>
      <c r="I66" s="143"/>
      <c r="J66" s="143"/>
      <c r="K66" s="143"/>
      <c r="L66" s="2"/>
    </row>
  </sheetData>
  <sheetProtection sheet="1" objects="1" scenarios="1"/>
  <protectedRanges>
    <protectedRange sqref="H2 B5:G5 I5:K5 G10:G65 I11 K11 I13 K13 I15 K15 I17 K17 I19 K19 I21 K21 I23 K23 I25 K25 I27 K27 I29 K29 I31 K31 I33 K33 I35 K35 I37 K37 I39 K39 I41 K41 I43 K43 I45 K45 I47 K47 I49 K49 I51 K51 I53 K53 I55 K55 I57 K57 I59 K59 I61 K61 I63 K63 I65 K65" name="Édition"/>
  </protectedRanges>
  <mergeCells count="3">
    <mergeCell ref="B5:G5"/>
    <mergeCell ref="I5:K5"/>
    <mergeCell ref="B66:K66"/>
  </mergeCells>
  <conditionalFormatting sqref="A10:K10 A11:D11 F11:K11">
    <cfRule type="expression" dxfId="342" priority="27">
      <formula>$H$2=TRUE</formula>
    </cfRule>
  </conditionalFormatting>
  <conditionalFormatting sqref="A1:L1">
    <cfRule type="expression" dxfId="341" priority="83">
      <formula>$H$2=TRUE</formula>
    </cfRule>
  </conditionalFormatting>
  <conditionalFormatting sqref="A2:L9 A66:L66 A12:D65 F12:L65">
    <cfRule type="expression" dxfId="340" priority="84">
      <formula>$H$2=TRUE</formula>
    </cfRule>
  </conditionalFormatting>
  <conditionalFormatting sqref="B10:K10 B11:D11 F11:K11">
    <cfRule type="expression" dxfId="339" priority="52">
      <formula>AND($B10="", ROW() = ROW($B$10) + COUNTIF($B$10:$B$65,"&lt;&gt;") + 1)</formula>
    </cfRule>
  </conditionalFormatting>
  <conditionalFormatting sqref="B66:K66 B12:D65 F12:K65">
    <cfRule type="expression" dxfId="338" priority="109">
      <formula>AND($B12="", ROW() = ROW($B$10) + COUNTIF($B$10:$B$65,"&lt;&gt;") + 1)</formula>
    </cfRule>
  </conditionalFormatting>
  <conditionalFormatting sqref="E10">
    <cfRule type="expression" dxfId="337" priority="29">
      <formula>COUNTIFS(   INDIRECT("'Plan hebdomadaire'!$B$5:$B$60"),   INDIRECT("E"&amp;ROW()-MOD(ROW()-10,2)),   INDIRECT("'Plan hebdomadaire'!$C$5:$C$60"),   "Rose clair" )&gt;0</formula>
    </cfRule>
    <cfRule type="expression" dxfId="336" priority="30">
      <formula>COUNTIFS(   INDIRECT("'Plan hebdomadaire'!$B$5:$B$60"),   INDIRECT("E"&amp;ROW()-MOD(ROW()-10,2)),   INDIRECT("'Plan hebdomadaire'!$C$5:$C$60"),   "Rose foncé" )&gt;0</formula>
    </cfRule>
    <cfRule type="expression" dxfId="335" priority="31">
      <formula>COUNTIFS(   INDIRECT("'Plan hebdomadaire'!$B$5:$B$60"),   INDIRECT("E"&amp;ROW()-MOD(ROW()-10,2)),   INDIRECT("'Plan hebdomadaire'!$C$5:$C$60"),   "Violet" )&gt;0</formula>
    </cfRule>
    <cfRule type="expression" dxfId="334" priority="32">
      <formula>COUNTIFS(   INDIRECT("'Plan hebdomadaire'!$B$5:$B$60"),   INDIRECT("E"&amp;ROW()-MOD(ROW()-10,2)),   INDIRECT("'Plan hebdomadaire'!$C$5:$C$60"),   "Lavande" )&gt;0</formula>
    </cfRule>
    <cfRule type="expression" dxfId="333" priority="33">
      <formula>COUNTIFS(INDIRECT("'Plan hebdomadaire'!$B$5:$B$60"),INDIRECT("E"&amp;ROW()-MOD(ROW()-10,2)),INDIRECT("'Plan hebdomadaire'!$C$5:$C$60"),"Indigo")&gt;0</formula>
    </cfRule>
    <cfRule type="expression" dxfId="332" priority="34">
      <formula>COUNTIFS(INDIRECT("'Plan hebdomadaire'!$B$5:$B$60"),INDIRECT("E"&amp;ROW()-MOD(ROW()-10,2)),INDIRECT("'Plan hebdomadaire'!$C$5:$C$60"),"Bleu")&gt;0</formula>
    </cfRule>
    <cfRule type="expression" dxfId="331" priority="35">
      <formula>COUNTIFS(INDIRECT("'Plan hebdomadaire'!$B$5:$B$60"),INDIRECT("E"&amp;ROW()-MOD(ROW()-10,2)),INDIRECT("'Plan hebdomadaire'!$C$5:$C$60"),"Bleu ciel")&gt;0</formula>
    </cfRule>
    <cfRule type="expression" dxfId="330" priority="36">
      <formula>COUNTIFS(INDIRECT("'Plan hebdomadaire'!$B$5:$B$60"),INDIRECT("E"&amp;ROW()-MOD(ROW()-10,2)),INDIRECT("'Plan hebdomadaire'!$C$5:$C$60"),"Azurin")&gt;0</formula>
    </cfRule>
    <cfRule type="expression" dxfId="329" priority="37">
      <formula>COUNTIFS(INDIRECT("'Plan hebdomadaire'!$B$5:$B$60"),INDIRECT("E"&amp;ROW()-MOD(ROW()-10,2)),INDIRECT("'Plan hebdomadaire'!$C$5:$C$60"),"Turquoise")&gt;0</formula>
    </cfRule>
    <cfRule type="expression" dxfId="328" priority="38">
      <formula>COUNTIFS(INDIRECT("'Plan hebdomadaire'!$B$5:$B$60"),INDIRECT("E"&amp;ROW()-MOD(ROW()-10,2)),INDIRECT("'Plan hebdomadaire'!$C$5:$C$60"),"Vert")&gt;0</formula>
    </cfRule>
    <cfRule type="expression" dxfId="327" priority="39">
      <formula>COUNTIFS(INDIRECT("'Plan hebdomadaire'!$B$5:$B$60"),INDIRECT("E"&amp;ROW()-MOD(ROW()-10,2)),INDIRECT("'Plan hebdomadaire'!$C$5:$C$60"),"Vert clair")&gt;0</formula>
    </cfRule>
    <cfRule type="expression" dxfId="326" priority="40">
      <formula>COUNTIFS(INDIRECT("'Plan hebdomadaire'!$B$5:$B$60"),INDIRECT("E"&amp;ROW()-MOD(ROW()-10,2)),INDIRECT("'Plan hebdomadaire'!$C$5:$C$60"),"Lime")&gt;0</formula>
    </cfRule>
    <cfRule type="expression" dxfId="325" priority="41">
      <formula>COUNTIFS(INDIRECT("'Plan hebdomadaire'!$B$5:$B$60"),INDIRECT("E"&amp;ROW()-MOD(ROW()-10,2)),INDIRECT("'Plan hebdomadaire'!$C$5:$C$60"),"Jaune")&gt;0</formula>
    </cfRule>
    <cfRule type="expression" dxfId="324" priority="42">
      <formula>COUNTIFS(INDIRECT("'Plan hebdomadaire'!$B$5:$B$60"),INDIRECT("E"&amp;ROW()-MOD(ROW()-10,2)),INDIRECT("'Plan hebdomadaire'!$C$5:$C$60"),"Orange clair")&gt;0</formula>
    </cfRule>
    <cfRule type="expression" dxfId="323" priority="43">
      <formula>COUNTIFS(INDIRECT("'Plan hebdomadaire'!$B$5:$B$60"),INDIRECT("E"&amp;ROW()-MOD(ROW()-10,2)),INDIRECT("'Plan hebdomadaire'!$C$5:$C$60"),"Orange")&gt;0</formula>
    </cfRule>
    <cfRule type="expression" dxfId="322" priority="44">
      <formula>COUNTIFS(INDIRECT("'Plan hebdomadaire'!$B$5:$B$60"),INDIRECT("E"&amp;ROW()-MOD(ROW()-10,2)),INDIRECT("'Plan hebdomadaire'!$C$5:$C$60"),"Orange foncé")&gt;0</formula>
    </cfRule>
    <cfRule type="expression" dxfId="321" priority="45">
      <formula>COUNTIFS(INDIRECT("'Plan hebdomadaire'!$B$5:$B$60"),INDIRECT("E"&amp;ROW()-MOD(ROW()-10,2)),INDIRECT("'Plan hebdomadaire'!$C$5:$C$60"),"Brun sable")&gt;0</formula>
    </cfRule>
    <cfRule type="expression" dxfId="320" priority="46">
      <formula>COUNTIFS(INDIRECT("'Plan hebdomadaire'!$B$5:$B$60"),INDIRECT("E"&amp;ROW()-MOD(ROW()-10,2)),INDIRECT("'Plan hebdomadaire'!$C$5:$C$60"),"Brun")&gt;0</formula>
    </cfRule>
    <cfRule type="expression" dxfId="319" priority="47">
      <formula>COUNTIFS(INDIRECT("'Plan hebdomadaire'!$B$5:$B$60"),INDIRECT("E"&amp;ROW()-MOD(ROW()-10,2)),INDIRECT("'Plan hebdomadaire'!$C$5:$C$60"),"Gris clair")&gt;0</formula>
    </cfRule>
    <cfRule type="expression" dxfId="318" priority="49">
      <formula>COUNTIFS(INDIRECT("'Plan hebdomadaire'!$B$5:$B$60"),INDIRECT("E"&amp;ROW()-MOD(ROW()-10,2)),INDIRECT("'Plan hebdomadaire'!$C$5:$C$60"),"Bleu gris")&gt;0</formula>
    </cfRule>
    <cfRule type="expression" dxfId="317" priority="50">
      <formula>COUNTIFS(INDIRECT("'Plan hebdomadaire'!$B$5:$B$60"),INDIRECT("E"&amp;ROW()-MOD(ROW()-10,2)),INDIRECT("'Plan hebdomadaire'!$C$5:$C$60"),"Noir")&gt;0</formula>
    </cfRule>
    <cfRule type="expression" dxfId="316" priority="51">
      <formula>COUNTIFS(INDIRECT("'Plan hebdomadaire'!$B$5:$B$60"),INDIRECT("E"&amp;ROW()-MOD(ROW()-10,2)),INDIRECT("'Plan hebdomadaire'!$C$5:$C$60"),"Blanc")&gt;0</formula>
    </cfRule>
    <cfRule type="expression" dxfId="315" priority="48">
      <formula>COUNTIFS(INDIRECT("'Plan hebdomadaire'!$B$5:$B$60"),INDIRECT("E"&amp;ROW()-MOD(ROW()-10,2)),INDIRECT("'Plan hebdomadaire'!$C$5:$C$60"),"Gris")&gt;0</formula>
    </cfRule>
    <cfRule type="expression" dxfId="314" priority="28">
      <formula>COUNTIFS(   INDIRECT("'Plan hebdomadaire'!$B$5:$B$60"),   INDIRECT("E"&amp;ROW()-MOD(ROW()-10,2)),   INDIRECT("'Plan hebdomadaire'!$C$5:$C$60"),   "Rouge" )&gt;0</formula>
    </cfRule>
  </conditionalFormatting>
  <conditionalFormatting sqref="L10:L11">
    <cfRule type="expression" dxfId="289" priority="53">
      <formula>$H$2=TRUE</formula>
    </cfRule>
  </conditionalFormatting>
  <conditionalFormatting sqref="E11:E65">
    <cfRule type="expression" dxfId="129" priority="1">
      <formula>$H$2=TRUE</formula>
    </cfRule>
  </conditionalFormatting>
  <conditionalFormatting sqref="E11:E65">
    <cfRule type="expression" dxfId="128" priority="26">
      <formula>AND($B11="", ROW() = ROW($B$10) + COUNTIF($B$10:$B$65,"&lt;&gt;") + 1)</formula>
    </cfRule>
  </conditionalFormatting>
  <conditionalFormatting sqref="E11:E65">
    <cfRule type="expression" dxfId="127" priority="2">
      <formula>COUNTIFS(   INDIRECT("'Plan hebdomadaire'!$B$5:$B$60"),   INDIRECT("E"&amp;ROW()-MOD(ROW()-10,2)),   INDIRECT("'Plan hebdomadaire'!$C$5:$C$60"),   "Rouge" )&gt;0</formula>
    </cfRule>
    <cfRule type="expression" dxfId="126" priority="3">
      <formula>COUNTIFS(   INDIRECT("'Plan hebdomadaire'!$B$5:$B$60"),   INDIRECT("E"&amp;ROW()-MOD(ROW()-10,2)),   INDIRECT("'Plan hebdomadaire'!$C$5:$C$60"),   "Rose clair" )&gt;0</formula>
    </cfRule>
    <cfRule type="expression" dxfId="125" priority="4">
      <formula>COUNTIFS(   INDIRECT("'Plan hebdomadaire'!$B$5:$B$60"),   INDIRECT("E"&amp;ROW()-MOD(ROW()-10,2)),   INDIRECT("'Plan hebdomadaire'!$C$5:$C$60"),   "Rose foncé" )&gt;0</formula>
    </cfRule>
    <cfRule type="expression" dxfId="124" priority="5">
      <formula>COUNTIFS(   INDIRECT("'Plan hebdomadaire'!$B$5:$B$60"),   INDIRECT("E"&amp;ROW()-MOD(ROW()-10,2)),   INDIRECT("'Plan hebdomadaire'!$C$5:$C$60"),   "Violet" )&gt;0</formula>
    </cfRule>
    <cfRule type="expression" dxfId="123" priority="6">
      <formula>COUNTIFS(   INDIRECT("'Plan hebdomadaire'!$B$5:$B$60"),   INDIRECT("E"&amp;ROW()-MOD(ROW()-10,2)),   INDIRECT("'Plan hebdomadaire'!$C$5:$C$60"),   "Lavande" )&gt;0</formula>
    </cfRule>
    <cfRule type="expression" dxfId="122" priority="7">
      <formula>COUNTIFS(INDIRECT("'Plan hebdomadaire'!$B$5:$B$60"),INDIRECT("E"&amp;ROW()-MOD(ROW()-10,2)),INDIRECT("'Plan hebdomadaire'!$C$5:$C$60"),"Indigo")&gt;0</formula>
    </cfRule>
    <cfRule type="expression" dxfId="121" priority="8">
      <formula>COUNTIFS(INDIRECT("'Plan hebdomadaire'!$B$5:$B$60"),INDIRECT("E"&amp;ROW()-MOD(ROW()-10,2)),INDIRECT("'Plan hebdomadaire'!$C$5:$C$60"),"Bleu")&gt;0</formula>
    </cfRule>
    <cfRule type="expression" dxfId="120" priority="9">
      <formula>COUNTIFS(INDIRECT("'Plan hebdomadaire'!$B$5:$B$60"),INDIRECT("E"&amp;ROW()-MOD(ROW()-10,2)),INDIRECT("'Plan hebdomadaire'!$C$5:$C$60"),"Bleu ciel")&gt;0</formula>
    </cfRule>
    <cfRule type="expression" dxfId="119" priority="10">
      <formula>COUNTIFS(INDIRECT("'Plan hebdomadaire'!$B$5:$B$60"),INDIRECT("E"&amp;ROW()-MOD(ROW()-10,2)),INDIRECT("'Plan hebdomadaire'!$C$5:$C$60"),"Azurin")&gt;0</formula>
    </cfRule>
    <cfRule type="expression" dxfId="118" priority="11">
      <formula>COUNTIFS(INDIRECT("'Plan hebdomadaire'!$B$5:$B$60"),INDIRECT("E"&amp;ROW()-MOD(ROW()-10,2)),INDIRECT("'Plan hebdomadaire'!$C$5:$C$60"),"Turquoise")&gt;0</formula>
    </cfRule>
    <cfRule type="expression" dxfId="117" priority="12">
      <formula>COUNTIFS(INDIRECT("'Plan hebdomadaire'!$B$5:$B$60"),INDIRECT("E"&amp;ROW()-MOD(ROW()-10,2)),INDIRECT("'Plan hebdomadaire'!$C$5:$C$60"),"Vert")&gt;0</formula>
    </cfRule>
    <cfRule type="expression" dxfId="116" priority="13">
      <formula>COUNTIFS(INDIRECT("'Plan hebdomadaire'!$B$5:$B$60"),INDIRECT("E"&amp;ROW()-MOD(ROW()-10,2)),INDIRECT("'Plan hebdomadaire'!$C$5:$C$60"),"Vert clair")&gt;0</formula>
    </cfRule>
    <cfRule type="expression" dxfId="115" priority="14">
      <formula>COUNTIFS(INDIRECT("'Plan hebdomadaire'!$B$5:$B$60"),INDIRECT("E"&amp;ROW()-MOD(ROW()-10,2)),INDIRECT("'Plan hebdomadaire'!$C$5:$C$60"),"Lime")&gt;0</formula>
    </cfRule>
    <cfRule type="expression" dxfId="114" priority="15">
      <formula>COUNTIFS(INDIRECT("'Plan hebdomadaire'!$B$5:$B$60"),INDIRECT("E"&amp;ROW()-MOD(ROW()-10,2)),INDIRECT("'Plan hebdomadaire'!$C$5:$C$60"),"Jaune")&gt;0</formula>
    </cfRule>
    <cfRule type="expression" dxfId="113" priority="16">
      <formula>COUNTIFS(INDIRECT("'Plan hebdomadaire'!$B$5:$B$60"),INDIRECT("E"&amp;ROW()-MOD(ROW()-10,2)),INDIRECT("'Plan hebdomadaire'!$C$5:$C$60"),"Orange clair")&gt;0</formula>
    </cfRule>
    <cfRule type="expression" dxfId="112" priority="17">
      <formula>COUNTIFS(INDIRECT("'Plan hebdomadaire'!$B$5:$B$60"),INDIRECT("E"&amp;ROW()-MOD(ROW()-10,2)),INDIRECT("'Plan hebdomadaire'!$C$5:$C$60"),"Orange")&gt;0</formula>
    </cfRule>
    <cfRule type="expression" dxfId="111" priority="18">
      <formula>COUNTIFS(INDIRECT("'Plan hebdomadaire'!$B$5:$B$60"),INDIRECT("E"&amp;ROW()-MOD(ROW()-10,2)),INDIRECT("'Plan hebdomadaire'!$C$5:$C$60"),"Orange foncé")&gt;0</formula>
    </cfRule>
    <cfRule type="expression" dxfId="110" priority="19">
      <formula>COUNTIFS(INDIRECT("'Plan hebdomadaire'!$B$5:$B$60"),INDIRECT("E"&amp;ROW()-MOD(ROW()-10,2)),INDIRECT("'Plan hebdomadaire'!$C$5:$C$60"),"Brun sable")&gt;0</formula>
    </cfRule>
    <cfRule type="expression" dxfId="109" priority="20">
      <formula>COUNTIFS(INDIRECT("'Plan hebdomadaire'!$B$5:$B$60"),INDIRECT("E"&amp;ROW()-MOD(ROW()-10,2)),INDIRECT("'Plan hebdomadaire'!$C$5:$C$60"),"Brun")&gt;0</formula>
    </cfRule>
    <cfRule type="expression" dxfId="108" priority="21">
      <formula>COUNTIFS(INDIRECT("'Plan hebdomadaire'!$B$5:$B$60"),INDIRECT("E"&amp;ROW()-MOD(ROW()-10,2)),INDIRECT("'Plan hebdomadaire'!$C$5:$C$60"),"Gris clair")&gt;0</formula>
    </cfRule>
    <cfRule type="expression" dxfId="107" priority="22">
      <formula>COUNTIFS(INDIRECT("'Plan hebdomadaire'!$B$5:$B$60"),INDIRECT("E"&amp;ROW()-MOD(ROW()-10,2)),INDIRECT("'Plan hebdomadaire'!$C$5:$C$60"),"Gris")&gt;0</formula>
    </cfRule>
    <cfRule type="expression" dxfId="106" priority="23">
      <formula>COUNTIFS(INDIRECT("'Plan hebdomadaire'!$B$5:$B$60"),INDIRECT("E"&amp;ROW()-MOD(ROW()-10,2)),INDIRECT("'Plan hebdomadaire'!$C$5:$C$60"),"Bleu gris")&gt;0</formula>
    </cfRule>
    <cfRule type="expression" dxfId="105" priority="24">
      <formula>COUNTIFS(INDIRECT("'Plan hebdomadaire'!$B$5:$B$60"),INDIRECT("E"&amp;ROW()-MOD(ROW()-10,2)),INDIRECT("'Plan hebdomadaire'!$C$5:$C$60"),"Noir")&gt;0</formula>
    </cfRule>
    <cfRule type="expression" dxfId="104" priority="25">
      <formula>COUNTIFS(INDIRECT("'Plan hebdomadaire'!$B$5:$B$60"),INDIRECT("E"&amp;ROW()-MOD(ROW()-10,2)),INDIRECT("'Plan hebdomadaire'!$C$5:$C$60"),"Blanc")&gt;0</formula>
    </cfRule>
  </conditionalFormatting>
  <printOptions horizontalCentered="1"/>
  <pageMargins left="0.7" right="0.7" top="0.75" bottom="0.75" header="0" footer="0"/>
  <pageSetup paperSize="9" fitToHeight="0" pageOrder="overThenDown"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L66"/>
  <sheetViews>
    <sheetView showGridLines="0" workbookViewId="0">
      <selection activeCell="G11" sqref="G11"/>
    </sheetView>
  </sheetViews>
  <sheetFormatPr baseColWidth="10" defaultColWidth="0" defaultRowHeight="15.75" customHeight="1" zeroHeight="1" x14ac:dyDescent="0.2"/>
  <cols>
    <col min="1" max="1" width="2.28515625" customWidth="1"/>
    <col min="2" max="2" width="7.85546875" customWidth="1"/>
    <col min="3" max="3" width="1.42578125" customWidth="1"/>
    <col min="4" max="4" width="1.42578125" hidden="1" customWidth="1"/>
    <col min="5" max="5" width="18.5703125" customWidth="1"/>
    <col min="6" max="6" width="2.28515625" customWidth="1"/>
    <col min="7" max="7" width="72" customWidth="1"/>
    <col min="8" max="8" width="2.28515625" customWidth="1"/>
    <col min="9" max="9" width="28.5703125" customWidth="1"/>
    <col min="10" max="10" width="1.42578125" customWidth="1"/>
    <col min="11" max="11" width="21.42578125" customWidth="1"/>
    <col min="12" max="12" width="2.28515625" customWidth="1"/>
  </cols>
  <sheetData>
    <row r="1" spans="1:12" ht="9.75" customHeight="1" x14ac:dyDescent="0.2">
      <c r="A1" s="2"/>
      <c r="B1" s="2"/>
      <c r="C1" s="2"/>
      <c r="D1" s="2"/>
      <c r="E1" s="2"/>
      <c r="F1" s="2"/>
      <c r="G1" s="2"/>
      <c r="H1" s="2"/>
      <c r="I1" s="2"/>
      <c r="J1" s="2"/>
      <c r="K1" s="2"/>
      <c r="L1" s="2"/>
    </row>
    <row r="2" spans="1:12" ht="27" customHeight="1" x14ac:dyDescent="0.2">
      <c r="A2" s="2"/>
      <c r="B2" s="40" t="s">
        <v>75</v>
      </c>
      <c r="C2" s="40"/>
      <c r="D2" s="40"/>
      <c r="E2" s="41"/>
      <c r="F2" s="41"/>
      <c r="G2" s="42">
        <f>IF(ISNUMBER('Plan hebdomadaire'!H2), 'Plan hebdomadaire'!H2+3, "Veuillez spécifiez la semaine dans le Plan hebdomadaire !")</f>
        <v>45904</v>
      </c>
      <c r="H2" s="114" t="b">
        <v>0</v>
      </c>
      <c r="I2" s="43" t="s">
        <v>65</v>
      </c>
      <c r="J2" s="44"/>
      <c r="K2" s="45"/>
      <c r="L2" s="2"/>
    </row>
    <row r="3" spans="1:12" ht="12" customHeight="1" x14ac:dyDescent="0.2">
      <c r="A3" s="2"/>
      <c r="B3" s="2"/>
      <c r="C3" s="2"/>
      <c r="D3" s="2"/>
      <c r="E3" s="2"/>
      <c r="F3" s="2"/>
      <c r="G3" s="2"/>
      <c r="H3" s="2"/>
      <c r="I3" s="2"/>
      <c r="J3" s="2"/>
      <c r="K3" s="2"/>
      <c r="L3" s="2"/>
    </row>
    <row r="4" spans="1:12" ht="12" customHeight="1" x14ac:dyDescent="0.2">
      <c r="A4" s="2"/>
      <c r="B4" s="46" t="s">
        <v>66</v>
      </c>
      <c r="C4" s="47"/>
      <c r="D4" s="47"/>
      <c r="E4" s="48"/>
      <c r="F4" s="49"/>
      <c r="G4" s="48"/>
      <c r="H4" s="50"/>
      <c r="I4" s="46" t="s">
        <v>67</v>
      </c>
      <c r="J4" s="51"/>
      <c r="K4" s="48"/>
      <c r="L4" s="2"/>
    </row>
    <row r="5" spans="1:12" s="116" customFormat="1" ht="51" x14ac:dyDescent="0.2">
      <c r="A5" s="48"/>
      <c r="B5" s="139"/>
      <c r="C5" s="140"/>
      <c r="D5" s="140"/>
      <c r="E5" s="140"/>
      <c r="F5" s="140"/>
      <c r="G5" s="141"/>
      <c r="H5" s="115" t="str">
        <f>REPT(CHAR(10)&amp;CHAR(160), 3)</f>
        <v xml:space="preserve">
 </v>
      </c>
      <c r="I5" s="139"/>
      <c r="J5" s="140"/>
      <c r="K5" s="141"/>
      <c r="L5" s="48"/>
    </row>
    <row r="6" spans="1:12" ht="7.5" customHeight="1" x14ac:dyDescent="0.2">
      <c r="A6" s="2"/>
      <c r="B6" s="52"/>
      <c r="C6" s="52"/>
      <c r="D6" s="52"/>
      <c r="E6" s="52"/>
      <c r="F6" s="52"/>
      <c r="G6" s="52"/>
      <c r="H6" s="52"/>
      <c r="I6" s="52"/>
      <c r="J6" s="52"/>
      <c r="K6" s="52"/>
      <c r="L6" s="2"/>
    </row>
    <row r="7" spans="1:12" ht="7.5" customHeight="1" x14ac:dyDescent="0.2">
      <c r="A7" s="2"/>
      <c r="B7" s="50"/>
      <c r="C7" s="117"/>
      <c r="D7" s="117"/>
      <c r="E7" s="50"/>
      <c r="F7" s="50"/>
      <c r="G7" s="50"/>
      <c r="H7" s="50"/>
      <c r="I7" s="50"/>
      <c r="J7" s="50"/>
      <c r="K7" s="50"/>
      <c r="L7" s="2"/>
    </row>
    <row r="8" spans="1:12" ht="24.75" customHeight="1" x14ac:dyDescent="0.2">
      <c r="A8" s="2"/>
      <c r="B8" s="118" t="s">
        <v>8</v>
      </c>
      <c r="C8" s="119"/>
      <c r="D8" s="119"/>
      <c r="E8" s="53" t="s">
        <v>68</v>
      </c>
      <c r="F8" s="120"/>
      <c r="G8" s="54" t="s">
        <v>69</v>
      </c>
      <c r="H8" s="50"/>
      <c r="I8" s="54" t="s">
        <v>70</v>
      </c>
      <c r="J8" s="120"/>
      <c r="K8" s="54" t="s">
        <v>71</v>
      </c>
      <c r="L8" s="2"/>
    </row>
    <row r="9" spans="1:12" ht="7.5" customHeight="1" x14ac:dyDescent="0.2">
      <c r="A9" s="2"/>
      <c r="B9" s="55"/>
      <c r="C9" s="56"/>
      <c r="D9" s="56"/>
      <c r="E9" s="57"/>
      <c r="F9" s="58"/>
      <c r="G9" s="58"/>
      <c r="H9" s="59"/>
      <c r="I9" s="58"/>
      <c r="J9" s="59"/>
      <c r="K9" s="58"/>
      <c r="L9" s="2"/>
    </row>
    <row r="10" spans="1:12" ht="12.75" x14ac:dyDescent="0.2">
      <c r="A10" s="2"/>
      <c r="B10" s="60" t="str" cm="1">
        <f t="array" ref="B10">IFERROR(IF(MOD(ROW() - ROW($B$10) + 1, 2) = 1, TEXT(INDEX(_xlfn._xlws.FILTER('Plan hebdomadaire'!E$5:E$60, ('Plan hebdomadaire'!E$5:E$60 &lt;&gt; "")), INT((ROW() - ROW($B$10) + 2) / 2)), "hh:mm"), TEXT(INDEX(_xlfn._xlws.FILTER('Plan hebdomadaire'!E$5:E$60, ('Plan hebdomadaire'!E$5:E$60 &lt;&gt; "")), INT((ROW() - ROW($B$10) + 3) / 2)), "hh:mm") &amp; CHAR(10)), "")</f>
        <v>08:00</v>
      </c>
      <c r="C10" s="61"/>
      <c r="D10" s="61" t="str" cm="1">
        <f t="array" ref="D10:D18">_xlfn._xlws.FILTER(IF((('Plan hebdomadaire'!F5:F30 = "") + ('Plan hebdomadaire'!F5:F30 = 0)) &gt; 0, "", 'Plan hebdomadaire'!F5:F30), ('Plan hebdomadaire'!E5:E30 &lt;&gt; ""))</f>
        <v>Exemple</v>
      </c>
      <c r="E10" s="122" t="str" cm="1">
        <f t="array" ref="E10:E26">IFERROR(_xlfn._xlws.FILTER(IF((('Plan hebdomadaire'!I5:I60 = "Sous-titre…") + ('Plan hebdomadaire'!I5:I60 = "Sous-titre...") + ('Plan hebdomadaire'!I5:I60 = "")), "", 'Plan hebdomadaire'!I5:I60), ($B$11:$B$66 &lt;&gt; "")), "")</f>
        <v/>
      </c>
      <c r="F10" s="62" t="str">
        <f>IF(G10&lt;&gt;"","📌",IF(E10&lt;&gt;""," Mémo :",""))</f>
        <v/>
      </c>
      <c r="G10" s="63"/>
      <c r="H10" s="59"/>
      <c r="I10" s="64"/>
      <c r="J10" s="59"/>
      <c r="K10" s="64"/>
      <c r="L10" s="2"/>
    </row>
    <row r="11" spans="1:12" ht="24" x14ac:dyDescent="0.2">
      <c r="A11" s="2"/>
      <c r="B11" s="65" t="str" cm="1">
        <f t="array" ref="B11">IFERROR(IF(MOD(ROW() - ROW($B$10) + 1, 2) = 1, TEXT(INDEX(_xlfn._xlws.FILTER('Plan hebdomadaire'!E$5:E$60, ('Plan hebdomadaire'!E$5:E$60 &lt;&gt; "")), INT((ROW() - ROW($B$10) + 2) / 2)), "hh:mm"), TEXT(INDEX(_xlfn._xlws.FILTER('Plan hebdomadaire'!E$5:E$60, ('Plan hebdomadaire'!E$5:E$60 &lt;&gt; "")), INT((ROW() - ROW($B$10) + 3) / 2)), "hh:mm") &amp; CHAR(10)), "")</f>
        <v xml:space="preserve">08:50
</v>
      </c>
      <c r="C11" s="61"/>
      <c r="D11" s="61" t="str">
        <v/>
      </c>
      <c r="E11" s="123" t="str">
        <v/>
      </c>
      <c r="F11" s="66"/>
      <c r="G11" s="58"/>
      <c r="H11" s="59"/>
      <c r="I11" s="58"/>
      <c r="J11" s="59"/>
      <c r="K11" s="58"/>
      <c r="L11" s="2"/>
    </row>
    <row r="12" spans="1:12" ht="12.75" x14ac:dyDescent="0.2">
      <c r="A12" s="2"/>
      <c r="B12" s="60" t="str" cm="1">
        <f t="array" ref="B12">IFERROR(IF(MOD(ROW() - ROW($B$10) + 1, 2) = 1, TEXT(INDEX(_xlfn._xlws.FILTER('Plan hebdomadaire'!E$5:E$60, ('Plan hebdomadaire'!E$5:E$60 &lt;&gt; "")), INT((ROW() - ROW($B$10) + 2) / 2)), "hh:mm"), TEXT(INDEX(_xlfn._xlws.FILTER('Plan hebdomadaire'!E$5:E$60, ('Plan hebdomadaire'!E$5:E$60 &lt;&gt; "")), INT((ROW() - ROW($B$10) + 3) / 2)), "hh:mm") &amp; CHAR(10)), "")</f>
        <v>08:50</v>
      </c>
      <c r="C12" s="61"/>
      <c r="D12" s="61" t="str">
        <v/>
      </c>
      <c r="E12" s="122" t="str">
        <v/>
      </c>
      <c r="F12" s="62" t="str">
        <f>IF(G12&lt;&gt;"","📌",IF(E12&lt;&gt;""," Mémo :",""))</f>
        <v/>
      </c>
      <c r="G12" s="63"/>
      <c r="H12" s="59"/>
      <c r="I12" s="64"/>
      <c r="J12" s="59"/>
      <c r="K12" s="64"/>
      <c r="L12" s="2"/>
    </row>
    <row r="13" spans="1:12" ht="24" x14ac:dyDescent="0.2">
      <c r="A13" s="2"/>
      <c r="B13" s="65" t="str" cm="1">
        <f t="array" ref="B13">IFERROR(IF(MOD(ROW() - ROW($B$10) + 1, 2) = 1, TEXT(INDEX(_xlfn._xlws.FILTER('Plan hebdomadaire'!E$5:E$60, ('Plan hebdomadaire'!E$5:E$60 &lt;&gt; "")), INT((ROW() - ROW($B$10) + 2) / 2)), "hh:mm"), TEXT(INDEX(_xlfn._xlws.FILTER('Plan hebdomadaire'!E$5:E$60, ('Plan hebdomadaire'!E$5:E$60 &lt;&gt; "")), INT((ROW() - ROW($B$10) + 3) / 2)), "hh:mm") &amp; CHAR(10)), "")</f>
        <v xml:space="preserve">09:40
</v>
      </c>
      <c r="C13" s="61"/>
      <c r="D13" s="61" t="str">
        <v/>
      </c>
      <c r="E13" s="152" t="str">
        <v/>
      </c>
      <c r="F13" s="58"/>
      <c r="G13" s="58"/>
      <c r="H13" s="59"/>
      <c r="I13" s="58"/>
      <c r="J13" s="59"/>
      <c r="K13" s="58"/>
      <c r="L13" s="2"/>
    </row>
    <row r="14" spans="1:12" ht="12.75" x14ac:dyDescent="0.2">
      <c r="A14" s="2"/>
      <c r="B14" s="60" t="str" cm="1">
        <f t="array" ref="B14">IFERROR(IF(MOD(ROW() - ROW($B$10) + 1, 2) = 1, TEXT(INDEX(_xlfn._xlws.FILTER('Plan hebdomadaire'!E$5:E$60, ('Plan hebdomadaire'!E$5:E$60 &lt;&gt; "")), INT((ROW() - ROW($B$10) + 2) / 2)), "hh:mm"), TEXT(INDEX(_xlfn._xlws.FILTER('Plan hebdomadaire'!E$5:E$60, ('Plan hebdomadaire'!E$5:E$60 &lt;&gt; "")), INT((ROW() - ROW($B$10) + 3) / 2)), "hh:mm") &amp; CHAR(10)), "")</f>
        <v>09:40</v>
      </c>
      <c r="C14" s="61"/>
      <c r="D14" s="61" t="str">
        <v/>
      </c>
      <c r="E14" s="122" t="str">
        <v/>
      </c>
      <c r="F14" s="62" t="str">
        <f>IF(G14&lt;&gt;"","📌",IF(E14&lt;&gt;""," Mémo :",""))</f>
        <v/>
      </c>
      <c r="G14" s="63"/>
      <c r="H14" s="59"/>
      <c r="I14" s="64"/>
      <c r="J14" s="59"/>
      <c r="K14" s="64"/>
      <c r="L14" s="2"/>
    </row>
    <row r="15" spans="1:12" ht="24" x14ac:dyDescent="0.2">
      <c r="A15" s="2"/>
      <c r="B15" s="65" t="str" cm="1">
        <f t="array" ref="B15">IFERROR(IF(MOD(ROW() - ROW($B$10) + 1, 2) = 1, TEXT(INDEX(_xlfn._xlws.FILTER('Plan hebdomadaire'!E$5:E$60, ('Plan hebdomadaire'!E$5:E$60 &lt;&gt; "")), INT((ROW() - ROW($B$10) + 2) / 2)), "hh:mm"), TEXT(INDEX(_xlfn._xlws.FILTER('Plan hebdomadaire'!E$5:E$60, ('Plan hebdomadaire'!E$5:E$60 &lt;&gt; "")), INT((ROW() - ROW($B$10) + 3) / 2)), "hh:mm") &amp; CHAR(10)), "")</f>
        <v xml:space="preserve">10:00
</v>
      </c>
      <c r="C15" s="61"/>
      <c r="D15" s="61" t="str">
        <v/>
      </c>
      <c r="E15" s="152" t="str">
        <v/>
      </c>
      <c r="F15" s="58"/>
      <c r="G15" s="58"/>
      <c r="H15" s="59"/>
      <c r="I15" s="58"/>
      <c r="J15" s="59"/>
      <c r="K15" s="58"/>
      <c r="L15" s="2"/>
    </row>
    <row r="16" spans="1:12" ht="12.75" x14ac:dyDescent="0.2">
      <c r="A16" s="2"/>
      <c r="B16" s="60" t="str" cm="1">
        <f t="array" ref="B16">IFERROR(IF(MOD(ROW() - ROW($B$10) + 1, 2) = 1, TEXT(INDEX(_xlfn._xlws.FILTER('Plan hebdomadaire'!E$5:E$60, ('Plan hebdomadaire'!E$5:E$60 &lt;&gt; "")), INT((ROW() - ROW($B$10) + 2) / 2)), "hh:mm"), TEXT(INDEX(_xlfn._xlws.FILTER('Plan hebdomadaire'!E$5:E$60, ('Plan hebdomadaire'!E$5:E$60 &lt;&gt; "")), INT((ROW() - ROW($B$10) + 3) / 2)), "hh:mm") &amp; CHAR(10)), "")</f>
        <v>10:00</v>
      </c>
      <c r="C16" s="61"/>
      <c r="D16" s="61" t="str">
        <v/>
      </c>
      <c r="E16" s="122" t="str">
        <v/>
      </c>
      <c r="F16" s="62" t="str">
        <f>IF(G16&lt;&gt;"","📌",IF(E16&lt;&gt;""," Mémo :",""))</f>
        <v/>
      </c>
      <c r="G16" s="63"/>
      <c r="H16" s="59"/>
      <c r="I16" s="64"/>
      <c r="J16" s="59"/>
      <c r="K16" s="64"/>
      <c r="L16" s="2"/>
    </row>
    <row r="17" spans="1:12" ht="24" x14ac:dyDescent="0.2">
      <c r="A17" s="2"/>
      <c r="B17" s="65" t="str" cm="1">
        <f t="array" ref="B17">IFERROR(IF(MOD(ROW() - ROW($B$10) + 1, 2) = 1, TEXT(INDEX(_xlfn._xlws.FILTER('Plan hebdomadaire'!E$5:E$60, ('Plan hebdomadaire'!E$5:E$60 &lt;&gt; "")), INT((ROW() - ROW($B$10) + 2) / 2)), "hh:mm"), TEXT(INDEX(_xlfn._xlws.FILTER('Plan hebdomadaire'!E$5:E$60, ('Plan hebdomadaire'!E$5:E$60 &lt;&gt; "")), INT((ROW() - ROW($B$10) + 3) / 2)), "hh:mm") &amp; CHAR(10)), "")</f>
        <v xml:space="preserve">10:50
</v>
      </c>
      <c r="C17" s="61"/>
      <c r="D17" s="61" t="str">
        <v/>
      </c>
      <c r="E17" s="152" t="str">
        <v/>
      </c>
      <c r="F17" s="58"/>
      <c r="G17" s="58"/>
      <c r="H17" s="59"/>
      <c r="I17" s="58"/>
      <c r="J17" s="67"/>
      <c r="K17" s="68"/>
      <c r="L17" s="2"/>
    </row>
    <row r="18" spans="1:12" ht="12.75" x14ac:dyDescent="0.2">
      <c r="A18" s="2"/>
      <c r="B18" s="60" t="str" cm="1">
        <f t="array" ref="B18">IFERROR(IF(MOD(ROW() - ROW($B$10) + 1, 2) = 1, TEXT(INDEX(_xlfn._xlws.FILTER('Plan hebdomadaire'!E$5:E$60, ('Plan hebdomadaire'!E$5:E$60 &lt;&gt; "")), INT((ROW() - ROW($B$10) + 2) / 2)), "hh:mm"), TEXT(INDEX(_xlfn._xlws.FILTER('Plan hebdomadaire'!E$5:E$60, ('Plan hebdomadaire'!E$5:E$60 &lt;&gt; "")), INT((ROW() - ROW($B$10) + 3) / 2)), "hh:mm") &amp; CHAR(10)), "")</f>
        <v>10:50</v>
      </c>
      <c r="C18" s="61"/>
      <c r="D18" s="61" t="str">
        <v/>
      </c>
      <c r="E18" s="122" t="str">
        <v/>
      </c>
      <c r="F18" s="62" t="str">
        <f>IF(G18&lt;&gt;"","📌",IF(E18&lt;&gt;""," Mémo :",""))</f>
        <v/>
      </c>
      <c r="G18" s="63"/>
      <c r="H18" s="59"/>
      <c r="I18" s="64"/>
      <c r="J18" s="59"/>
      <c r="K18" s="64"/>
      <c r="L18" s="2"/>
    </row>
    <row r="19" spans="1:12" ht="24" x14ac:dyDescent="0.2">
      <c r="A19" s="2"/>
      <c r="B19" s="65" t="str" cm="1">
        <f t="array" ref="B19">IFERROR(IF(MOD(ROW() - ROW($B$10) + 1, 2) = 1, TEXT(INDEX(_xlfn._xlws.FILTER('Plan hebdomadaire'!E$5:E$60, ('Plan hebdomadaire'!E$5:E$60 &lt;&gt; "")), INT((ROW() - ROW($B$10) + 2) / 2)), "hh:mm"), TEXT(INDEX(_xlfn._xlws.FILTER('Plan hebdomadaire'!E$5:E$60, ('Plan hebdomadaire'!E$5:E$60 &lt;&gt; "")), INT((ROW() - ROW($B$10) + 3) / 2)), "hh:mm") &amp; CHAR(10)), "")</f>
        <v xml:space="preserve">11:30
</v>
      </c>
      <c r="C19" s="61"/>
      <c r="D19" s="61"/>
      <c r="E19" s="152" t="str">
        <v/>
      </c>
      <c r="F19" s="58"/>
      <c r="G19" s="58"/>
      <c r="H19" s="59"/>
      <c r="I19" s="58"/>
      <c r="J19" s="59"/>
      <c r="K19" s="58"/>
      <c r="L19" s="2"/>
    </row>
    <row r="20" spans="1:12" ht="12.75" x14ac:dyDescent="0.2">
      <c r="A20" s="2"/>
      <c r="B20" s="60" t="str" cm="1">
        <f t="array" ref="B20">IFERROR(IF(MOD(ROW() - ROW($B$10) + 1, 2) = 1, TEXT(INDEX(_xlfn._xlws.FILTER('Plan hebdomadaire'!E$5:E$60, ('Plan hebdomadaire'!E$5:E$60 &lt;&gt; "")), INT((ROW() - ROW($B$10) + 2) / 2)), "hh:mm"), TEXT(INDEX(_xlfn._xlws.FILTER('Plan hebdomadaire'!E$5:E$60, ('Plan hebdomadaire'!E$5:E$60 &lt;&gt; "")), INT((ROW() - ROW($B$10) + 3) / 2)), "hh:mm") &amp; CHAR(10)), "")</f>
        <v>11:30</v>
      </c>
      <c r="C20" s="61"/>
      <c r="D20" s="61"/>
      <c r="E20" s="122" t="str">
        <v/>
      </c>
      <c r="F20" s="62" t="str">
        <f>IF(G20&lt;&gt;"","📌",IF(E20&lt;&gt;""," Mémo :",""))</f>
        <v/>
      </c>
      <c r="G20" s="63"/>
      <c r="H20" s="59"/>
      <c r="I20" s="64"/>
      <c r="J20" s="59"/>
      <c r="K20" s="64"/>
      <c r="L20" s="2"/>
    </row>
    <row r="21" spans="1:12" ht="24" x14ac:dyDescent="0.2">
      <c r="A21" s="2"/>
      <c r="B21" s="65" t="str" cm="1">
        <f t="array" ref="B21">IFERROR(IF(MOD(ROW() - ROW($B$10) + 1, 2) = 1, TEXT(INDEX(_xlfn._xlws.FILTER('Plan hebdomadaire'!E$5:E$60, ('Plan hebdomadaire'!E$5:E$60 &lt;&gt; "")), INT((ROW() - ROW($B$10) + 2) / 2)), "hh:mm"), TEXT(INDEX(_xlfn._xlws.FILTER('Plan hebdomadaire'!E$5:E$60, ('Plan hebdomadaire'!E$5:E$60 &lt;&gt; "")), INT((ROW() - ROW($B$10) + 3) / 2)), "hh:mm") &amp; CHAR(10)), "")</f>
        <v xml:space="preserve">13:50
</v>
      </c>
      <c r="C21" s="61"/>
      <c r="D21" s="61"/>
      <c r="E21" s="153" t="str">
        <v/>
      </c>
      <c r="F21" s="58"/>
      <c r="G21" s="58"/>
      <c r="H21" s="59"/>
      <c r="I21" s="58"/>
      <c r="J21" s="59"/>
      <c r="K21" s="58"/>
      <c r="L21" s="2"/>
    </row>
    <row r="22" spans="1:12" ht="12.75" x14ac:dyDescent="0.2">
      <c r="A22" s="2"/>
      <c r="B22" s="60" t="str" cm="1">
        <f t="array" ref="B22">IFERROR(IF(MOD(ROW() - ROW($B$10) + 1, 2) = 1, TEXT(INDEX(_xlfn._xlws.FILTER('Plan hebdomadaire'!E$5:E$60, ('Plan hebdomadaire'!E$5:E$60 &lt;&gt; "")), INT((ROW() - ROW($B$10) + 2) / 2)), "hh:mm"), TEXT(INDEX(_xlfn._xlws.FILTER('Plan hebdomadaire'!E$5:E$60, ('Plan hebdomadaire'!E$5:E$60 &lt;&gt; "")), INT((ROW() - ROW($B$10) + 3) / 2)), "hh:mm") &amp; CHAR(10)), "")</f>
        <v>13:50</v>
      </c>
      <c r="C22" s="61"/>
      <c r="D22" s="61"/>
      <c r="E22" s="122" t="str">
        <v/>
      </c>
      <c r="F22" s="62" t="str">
        <f>IF(G22&lt;&gt;"","📌",IF(E22&lt;&gt;""," Mémo :",""))</f>
        <v/>
      </c>
      <c r="G22" s="63"/>
      <c r="H22" s="59"/>
      <c r="I22" s="64"/>
      <c r="J22" s="59"/>
      <c r="K22" s="64"/>
      <c r="L22" s="2"/>
    </row>
    <row r="23" spans="1:12" ht="24" x14ac:dyDescent="0.2">
      <c r="A23" s="2"/>
      <c r="B23" s="65" t="str" cm="1">
        <f t="array" ref="B23">IFERROR(IF(MOD(ROW() - ROW($B$10) + 1, 2) = 1, TEXT(INDEX(_xlfn._xlws.FILTER('Plan hebdomadaire'!E$5:E$60, ('Plan hebdomadaire'!E$5:E$60 &lt;&gt; "")), INT((ROW() - ROW($B$10) + 2) / 2)), "hh:mm"), TEXT(INDEX(_xlfn._xlws.FILTER('Plan hebdomadaire'!E$5:E$60, ('Plan hebdomadaire'!E$5:E$60 &lt;&gt; "")), INT((ROW() - ROW($B$10) + 3) / 2)), "hh:mm") &amp; CHAR(10)), "")</f>
        <v xml:space="preserve">14:40
</v>
      </c>
      <c r="C23" s="61"/>
      <c r="D23" s="61"/>
      <c r="E23" s="152" t="str">
        <v/>
      </c>
      <c r="F23" s="58"/>
      <c r="G23" s="58"/>
      <c r="H23" s="59"/>
      <c r="I23" s="58"/>
      <c r="J23" s="59"/>
      <c r="K23" s="58"/>
      <c r="L23" s="2"/>
    </row>
    <row r="24" spans="1:12" ht="12.75" x14ac:dyDescent="0.2">
      <c r="A24" s="2"/>
      <c r="B24" s="60" t="str" cm="1">
        <f t="array" ref="B24">IFERROR(IF(MOD(ROW() - ROW($B$10) + 1, 2) = 1, TEXT(INDEX(_xlfn._xlws.FILTER('Plan hebdomadaire'!E$5:E$60, ('Plan hebdomadaire'!E$5:E$60 &lt;&gt; "")), INT((ROW() - ROW($B$10) + 2) / 2)), "hh:mm"), TEXT(INDEX(_xlfn._xlws.FILTER('Plan hebdomadaire'!E$5:E$60, ('Plan hebdomadaire'!E$5:E$60 &lt;&gt; "")), INT((ROW() - ROW($B$10) + 3) / 2)), "hh:mm") &amp; CHAR(10)), "")</f>
        <v>14:40</v>
      </c>
      <c r="C24" s="61"/>
      <c r="D24" s="61"/>
      <c r="E24" s="122" t="str">
        <v/>
      </c>
      <c r="F24" s="62" t="str">
        <f>IF(G24&lt;&gt;"","📌",IF(E24&lt;&gt;""," Mémo :",""))</f>
        <v/>
      </c>
      <c r="G24" s="63"/>
      <c r="H24" s="59"/>
      <c r="I24" s="64"/>
      <c r="J24" s="59"/>
      <c r="K24" s="64"/>
      <c r="L24" s="2"/>
    </row>
    <row r="25" spans="1:12" ht="24" x14ac:dyDescent="0.2">
      <c r="A25" s="2"/>
      <c r="B25" s="65" t="str" cm="1">
        <f t="array" ref="B25">IFERROR(IF(MOD(ROW() - ROW($B$10) + 1, 2) = 1, TEXT(INDEX(_xlfn._xlws.FILTER('Plan hebdomadaire'!E$5:E$60, ('Plan hebdomadaire'!E$5:E$60 &lt;&gt; "")), INT((ROW() - ROW($B$10) + 2) / 2)), "hh:mm"), TEXT(INDEX(_xlfn._xlws.FILTER('Plan hebdomadaire'!E$5:E$60, ('Plan hebdomadaire'!E$5:E$60 &lt;&gt; "")), INT((ROW() - ROW($B$10) + 3) / 2)), "hh:mm") &amp; CHAR(10)), "")</f>
        <v xml:space="preserve">15:30
</v>
      </c>
      <c r="C25" s="61"/>
      <c r="D25" s="61"/>
      <c r="E25" s="152" t="str">
        <v/>
      </c>
      <c r="F25" s="58"/>
      <c r="G25" s="58"/>
      <c r="H25" s="59"/>
      <c r="I25" s="58"/>
      <c r="J25" s="59"/>
      <c r="K25" s="58"/>
      <c r="L25" s="2"/>
    </row>
    <row r="26" spans="1:12" ht="12.75" x14ac:dyDescent="0.2">
      <c r="A26" s="2"/>
      <c r="B26" s="60" t="str" cm="1">
        <f t="array" ref="B26">IFERROR(IF(MOD(ROW() - ROW($B$10) + 1, 2) = 1, TEXT(INDEX(_xlfn._xlws.FILTER('Plan hebdomadaire'!E$5:E$60, ('Plan hebdomadaire'!E$5:E$60 &lt;&gt; "")), INT((ROW() - ROW($B$10) + 2) / 2)), "hh:mm"), TEXT(INDEX(_xlfn._xlws.FILTER('Plan hebdomadaire'!E$5:E$60, ('Plan hebdomadaire'!E$5:E$60 &lt;&gt; "")), INT((ROW() - ROW($B$10) + 3) / 2)), "hh:mm") &amp; CHAR(10)), "")</f>
        <v>15:30</v>
      </c>
      <c r="C26" s="61"/>
      <c r="D26" s="61"/>
      <c r="E26" s="122" t="str">
        <v/>
      </c>
      <c r="F26" s="62" t="str">
        <f>IF(G26&lt;&gt;"","📌",IF(E26&lt;&gt;""," Mémo :",""))</f>
        <v/>
      </c>
      <c r="G26" s="63"/>
      <c r="H26" s="59"/>
      <c r="I26" s="64"/>
      <c r="J26" s="59"/>
      <c r="K26" s="64"/>
      <c r="L26" s="2"/>
    </row>
    <row r="27" spans="1:12" ht="15.75" customHeight="1" x14ac:dyDescent="0.2">
      <c r="A27" s="2"/>
      <c r="B27" s="65" t="str" cm="1">
        <f t="array" ref="B27">IFERROR(IF(MOD(ROW() - ROW($B$10) + 1, 2) = 1, TEXT(INDEX(_xlfn._xlws.FILTER('Plan hebdomadaire'!E$5:E$60, ('Plan hebdomadaire'!E$5:E$60 &lt;&gt; "")), INT((ROW() - ROW($B$10) + 2) / 2)), "hh:mm"), TEXT(INDEX(_xlfn._xlws.FILTER('Plan hebdomadaire'!E$5:E$60, ('Plan hebdomadaire'!E$5:E$60 &lt;&gt; "")), INT((ROW() - ROW($B$10) + 3) / 2)), "hh:mm") &amp; CHAR(10)), "")</f>
        <v/>
      </c>
      <c r="C27" s="61"/>
      <c r="D27" s="61"/>
      <c r="E27" s="153"/>
      <c r="F27" s="58"/>
      <c r="G27" s="58"/>
      <c r="H27" s="59"/>
      <c r="I27" s="58"/>
      <c r="J27" s="59"/>
      <c r="K27" s="58"/>
      <c r="L27" s="2"/>
    </row>
    <row r="28" spans="1:12" ht="15.75" customHeight="1" x14ac:dyDescent="0.2">
      <c r="A28" s="2"/>
      <c r="B28" s="60" t="str" cm="1">
        <f t="array" ref="B28">IFERROR(IF(MOD(ROW() - ROW($B$10) + 1, 2) = 1, TEXT(INDEX(_xlfn._xlws.FILTER('Plan hebdomadaire'!E$5:E$60, ('Plan hebdomadaire'!E$5:E$60 &lt;&gt; "")), INT((ROW() - ROW($B$10) + 2) / 2)), "hh:mm"), TEXT(INDEX(_xlfn._xlws.FILTER('Plan hebdomadaire'!E$5:E$60, ('Plan hebdomadaire'!E$5:E$60 &lt;&gt; "")), INT((ROW() - ROW($B$10) + 3) / 2)), "hh:mm") &amp; CHAR(10)), "")</f>
        <v/>
      </c>
      <c r="C28" s="61"/>
      <c r="D28" s="61"/>
      <c r="E28" s="122"/>
      <c r="F28" s="62" t="str">
        <f>IF(G28&lt;&gt;"","📌",IF(E28&lt;&gt;""," Mémo :",""))</f>
        <v/>
      </c>
      <c r="G28" s="63"/>
      <c r="H28" s="59"/>
      <c r="I28" s="64"/>
      <c r="J28" s="59"/>
      <c r="K28" s="64"/>
      <c r="L28" s="2"/>
    </row>
    <row r="29" spans="1:12" ht="15.75" customHeight="1" x14ac:dyDescent="0.2">
      <c r="A29" s="2"/>
      <c r="B29" s="65" t="str" cm="1">
        <f t="array" ref="B29">IFERROR(IF(MOD(ROW() - ROW($B$10) + 1, 2) = 1, TEXT(INDEX(_xlfn._xlws.FILTER('Plan hebdomadaire'!E$5:E$60, ('Plan hebdomadaire'!E$5:E$60 &lt;&gt; "")), INT((ROW() - ROW($B$10) + 2) / 2)), "hh:mm"), TEXT(INDEX(_xlfn._xlws.FILTER('Plan hebdomadaire'!E$5:E$60, ('Plan hebdomadaire'!E$5:E$60 &lt;&gt; "")), INT((ROW() - ROW($B$10) + 3) / 2)), "hh:mm") &amp; CHAR(10)), "")</f>
        <v/>
      </c>
      <c r="C29" s="61"/>
      <c r="D29" s="61"/>
      <c r="E29" s="153"/>
      <c r="F29" s="58"/>
      <c r="G29" s="58"/>
      <c r="H29" s="59"/>
      <c r="I29" s="58"/>
      <c r="J29" s="59"/>
      <c r="K29" s="58"/>
      <c r="L29" s="2"/>
    </row>
    <row r="30" spans="1:12" ht="15.75" customHeight="1" x14ac:dyDescent="0.2">
      <c r="A30" s="2"/>
      <c r="B30" s="60" t="str" cm="1">
        <f t="array" ref="B30">IFERROR(IF(MOD(ROW() - ROW($B$10) + 1, 2) = 1, TEXT(INDEX(_xlfn._xlws.FILTER('Plan hebdomadaire'!E$5:E$60, ('Plan hebdomadaire'!E$5:E$60 &lt;&gt; "")), INT((ROW() - ROW($B$10) + 2) / 2)), "hh:mm"), TEXT(INDEX(_xlfn._xlws.FILTER('Plan hebdomadaire'!E$5:E$60, ('Plan hebdomadaire'!E$5:E$60 &lt;&gt; "")), INT((ROW() - ROW($B$10) + 3) / 2)), "hh:mm") &amp; CHAR(10)), "")</f>
        <v/>
      </c>
      <c r="C30" s="61"/>
      <c r="D30" s="61"/>
      <c r="E30" s="122"/>
      <c r="F30" s="62" t="str">
        <f>IF(G30&lt;&gt;"","📌",IF(E30&lt;&gt;""," Mémo :",""))</f>
        <v/>
      </c>
      <c r="G30" s="63"/>
      <c r="H30" s="59"/>
      <c r="I30" s="64"/>
      <c r="J30" s="59"/>
      <c r="K30" s="64"/>
      <c r="L30" s="2"/>
    </row>
    <row r="31" spans="1:12" ht="15.75" customHeight="1" x14ac:dyDescent="0.2">
      <c r="A31" s="2"/>
      <c r="B31" s="65" t="str" cm="1">
        <f t="array" ref="B31">IFERROR(IF(MOD(ROW() - ROW($B$10) + 1, 2) = 1, TEXT(INDEX(_xlfn._xlws.FILTER('Plan hebdomadaire'!E$5:E$60, ('Plan hebdomadaire'!E$5:E$60 &lt;&gt; "")), INT((ROW() - ROW($B$10) + 2) / 2)), "hh:mm"), TEXT(INDEX(_xlfn._xlws.FILTER('Plan hebdomadaire'!E$5:E$60, ('Plan hebdomadaire'!E$5:E$60 &lt;&gt; "")), INT((ROW() - ROW($B$10) + 3) / 2)), "hh:mm") &amp; CHAR(10)), "")</f>
        <v/>
      </c>
      <c r="C31" s="61"/>
      <c r="D31" s="61"/>
      <c r="E31" s="153"/>
      <c r="F31" s="58"/>
      <c r="G31" s="58"/>
      <c r="H31" s="59"/>
      <c r="I31" s="58"/>
      <c r="J31" s="59"/>
      <c r="K31" s="58"/>
      <c r="L31" s="2"/>
    </row>
    <row r="32" spans="1:12" ht="15.75" customHeight="1" x14ac:dyDescent="0.2">
      <c r="A32" s="2"/>
      <c r="B32" s="60" t="str" cm="1">
        <f t="array" ref="B32">IFERROR(IF(MOD(ROW() - ROW($B$10) + 1, 2) = 1, TEXT(INDEX(_xlfn._xlws.FILTER('Plan hebdomadaire'!E$5:E$60, ('Plan hebdomadaire'!E$5:E$60 &lt;&gt; "")), INT((ROW() - ROW($B$10) + 2) / 2)), "hh:mm"), TEXT(INDEX(_xlfn._xlws.FILTER('Plan hebdomadaire'!E$5:E$60, ('Plan hebdomadaire'!E$5:E$60 &lt;&gt; "")), INT((ROW() - ROW($B$10) + 3) / 2)), "hh:mm") &amp; CHAR(10)), "")</f>
        <v/>
      </c>
      <c r="C32" s="61"/>
      <c r="D32" s="61"/>
      <c r="E32" s="122"/>
      <c r="F32" s="62" t="str">
        <f>IF(G32&lt;&gt;"","📌",IF(E32&lt;&gt;""," Mémo :",""))</f>
        <v/>
      </c>
      <c r="G32" s="63"/>
      <c r="H32" s="59"/>
      <c r="I32" s="64"/>
      <c r="J32" s="59"/>
      <c r="K32" s="64"/>
      <c r="L32" s="2"/>
    </row>
    <row r="33" spans="1:12" ht="15.75" customHeight="1" x14ac:dyDescent="0.2">
      <c r="A33" s="2"/>
      <c r="B33" s="65" t="str" cm="1">
        <f t="array" ref="B33">IFERROR(IF(MOD(ROW() - ROW($B$10) + 1, 2) = 1, TEXT(INDEX(_xlfn._xlws.FILTER('Plan hebdomadaire'!E$5:E$60, ('Plan hebdomadaire'!E$5:E$60 &lt;&gt; "")), INT((ROW() - ROW($B$10) + 2) / 2)), "hh:mm"), TEXT(INDEX(_xlfn._xlws.FILTER('Plan hebdomadaire'!E$5:E$60, ('Plan hebdomadaire'!E$5:E$60 &lt;&gt; "")), INT((ROW() - ROW($B$10) + 3) / 2)), "hh:mm") &amp; CHAR(10)), "")</f>
        <v/>
      </c>
      <c r="C33" s="61"/>
      <c r="D33" s="61"/>
      <c r="E33" s="153"/>
      <c r="F33" s="58"/>
      <c r="G33" s="58"/>
      <c r="H33" s="59"/>
      <c r="I33" s="58"/>
      <c r="J33" s="59"/>
      <c r="K33" s="58"/>
      <c r="L33" s="2"/>
    </row>
    <row r="34" spans="1:12" ht="15.75" customHeight="1" x14ac:dyDescent="0.2">
      <c r="A34" s="2"/>
      <c r="B34" s="60" t="str" cm="1">
        <f t="array" ref="B34">IFERROR(IF(MOD(ROW() - ROW($B$10) + 1, 2) = 1, TEXT(INDEX(_xlfn._xlws.FILTER('Plan hebdomadaire'!E$5:E$60, ('Plan hebdomadaire'!E$5:E$60 &lt;&gt; "")), INT((ROW() - ROW($B$10) + 2) / 2)), "hh:mm"), TEXT(INDEX(_xlfn._xlws.FILTER('Plan hebdomadaire'!E$5:E$60, ('Plan hebdomadaire'!E$5:E$60 &lt;&gt; "")), INT((ROW() - ROW($B$10) + 3) / 2)), "hh:mm") &amp; CHAR(10)), "")</f>
        <v/>
      </c>
      <c r="C34" s="61"/>
      <c r="D34" s="61"/>
      <c r="E34" s="122"/>
      <c r="F34" s="62" t="str">
        <f>IF(G34&lt;&gt;"","📌",IF(E34&lt;&gt;""," Mémo :",""))</f>
        <v/>
      </c>
      <c r="G34" s="63"/>
      <c r="H34" s="59"/>
      <c r="I34" s="64"/>
      <c r="J34" s="59"/>
      <c r="K34" s="64"/>
      <c r="L34" s="2"/>
    </row>
    <row r="35" spans="1:12" ht="15.75" customHeight="1" x14ac:dyDescent="0.2">
      <c r="A35" s="2"/>
      <c r="B35" s="65" t="str" cm="1">
        <f t="array" ref="B35">IFERROR(IF(MOD(ROW() - ROW($B$10) + 1, 2) = 1, TEXT(INDEX(_xlfn._xlws.FILTER('Plan hebdomadaire'!E$5:E$60, ('Plan hebdomadaire'!E$5:E$60 &lt;&gt; "")), INT((ROW() - ROW($B$10) + 2) / 2)), "hh:mm"), TEXT(INDEX(_xlfn._xlws.FILTER('Plan hebdomadaire'!E$5:E$60, ('Plan hebdomadaire'!E$5:E$60 &lt;&gt; "")), INT((ROW() - ROW($B$10) + 3) / 2)), "hh:mm") &amp; CHAR(10)), "")</f>
        <v/>
      </c>
      <c r="C35" s="61"/>
      <c r="D35" s="61"/>
      <c r="E35" s="153"/>
      <c r="F35" s="58"/>
      <c r="G35" s="58"/>
      <c r="H35" s="59"/>
      <c r="I35" s="58"/>
      <c r="J35" s="59"/>
      <c r="K35" s="58"/>
      <c r="L35" s="2"/>
    </row>
    <row r="36" spans="1:12" ht="15.75" customHeight="1" x14ac:dyDescent="0.2">
      <c r="A36" s="2"/>
      <c r="B36" s="60" t="str" cm="1">
        <f t="array" ref="B36">IFERROR(IF(MOD(ROW() - ROW($B$10) + 1, 2) = 1, TEXT(INDEX(_xlfn._xlws.FILTER('Plan hebdomadaire'!E$5:E$60, ('Plan hebdomadaire'!E$5:E$60 &lt;&gt; "")), INT((ROW() - ROW($B$10) + 2) / 2)), "hh:mm"), TEXT(INDEX(_xlfn._xlws.FILTER('Plan hebdomadaire'!E$5:E$60, ('Plan hebdomadaire'!E$5:E$60 &lt;&gt; "")), INT((ROW() - ROW($B$10) + 3) / 2)), "hh:mm") &amp; CHAR(10)), "")</f>
        <v/>
      </c>
      <c r="C36" s="61"/>
      <c r="D36" s="61"/>
      <c r="E36" s="122"/>
      <c r="F36" s="62" t="str">
        <f>IF(G36&lt;&gt;"","📌",IF(E36&lt;&gt;""," Mémo :",""))</f>
        <v/>
      </c>
      <c r="G36" s="63"/>
      <c r="H36" s="59"/>
      <c r="I36" s="64"/>
      <c r="J36" s="59"/>
      <c r="K36" s="64"/>
      <c r="L36" s="2"/>
    </row>
    <row r="37" spans="1:12" ht="15.75" customHeight="1" x14ac:dyDescent="0.2">
      <c r="A37" s="2"/>
      <c r="B37" s="65" t="str" cm="1">
        <f t="array" ref="B37">IFERROR(IF(MOD(ROW() - ROW($B$10) + 1, 2) = 1, TEXT(INDEX(_xlfn._xlws.FILTER('Plan hebdomadaire'!E$5:E$60, ('Plan hebdomadaire'!E$5:E$60 &lt;&gt; "")), INT((ROW() - ROW($B$10) + 2) / 2)), "hh:mm"), TEXT(INDEX(_xlfn._xlws.FILTER('Plan hebdomadaire'!E$5:E$60, ('Plan hebdomadaire'!E$5:E$60 &lt;&gt; "")), INT((ROW() - ROW($B$10) + 3) / 2)), "hh:mm") &amp; CHAR(10)), "")</f>
        <v/>
      </c>
      <c r="C37" s="61"/>
      <c r="D37" s="61"/>
      <c r="E37" s="153"/>
      <c r="F37" s="58"/>
      <c r="G37" s="58"/>
      <c r="H37" s="59"/>
      <c r="I37" s="58"/>
      <c r="J37" s="59"/>
      <c r="K37" s="58"/>
      <c r="L37" s="2"/>
    </row>
    <row r="38" spans="1:12" ht="15.75" customHeight="1" x14ac:dyDescent="0.2">
      <c r="A38" s="2"/>
      <c r="B38" s="60" t="str" cm="1">
        <f t="array" ref="B38">IFERROR(IF(MOD(ROW() - ROW($B$10) + 1, 2) = 1, TEXT(INDEX(_xlfn._xlws.FILTER('Plan hebdomadaire'!E$5:E$60, ('Plan hebdomadaire'!E$5:E$60 &lt;&gt; "")), INT((ROW() - ROW($B$10) + 2) / 2)), "hh:mm"), TEXT(INDEX(_xlfn._xlws.FILTER('Plan hebdomadaire'!E$5:E$60, ('Plan hebdomadaire'!E$5:E$60 &lt;&gt; "")), INT((ROW() - ROW($B$10) + 3) / 2)), "hh:mm") &amp; CHAR(10)), "")</f>
        <v/>
      </c>
      <c r="C38" s="61"/>
      <c r="D38" s="61"/>
      <c r="E38" s="122"/>
      <c r="F38" s="62" t="str">
        <f>IF(G38&lt;&gt;"","📌",IF(E38&lt;&gt;""," Mémo :",""))</f>
        <v/>
      </c>
      <c r="G38" s="63"/>
      <c r="H38" s="59"/>
      <c r="I38" s="64"/>
      <c r="J38" s="59"/>
      <c r="K38" s="64"/>
      <c r="L38" s="2"/>
    </row>
    <row r="39" spans="1:12" ht="15.75" customHeight="1" x14ac:dyDescent="0.2">
      <c r="A39" s="2"/>
      <c r="B39" s="65" t="str" cm="1">
        <f t="array" ref="B39">IFERROR(IF(MOD(ROW() - ROW($B$10) + 1, 2) = 1, TEXT(INDEX(_xlfn._xlws.FILTER('Plan hebdomadaire'!E$5:E$60, ('Plan hebdomadaire'!E$5:E$60 &lt;&gt; "")), INT((ROW() - ROW($B$10) + 2) / 2)), "hh:mm"), TEXT(INDEX(_xlfn._xlws.FILTER('Plan hebdomadaire'!E$5:E$60, ('Plan hebdomadaire'!E$5:E$60 &lt;&gt; "")), INT((ROW() - ROW($B$10) + 3) / 2)), "hh:mm") &amp; CHAR(10)), "")</f>
        <v/>
      </c>
      <c r="C39" s="61"/>
      <c r="D39" s="61"/>
      <c r="E39" s="153"/>
      <c r="F39" s="58"/>
      <c r="G39" s="58"/>
      <c r="H39" s="59"/>
      <c r="I39" s="58"/>
      <c r="J39" s="59"/>
      <c r="K39" s="58"/>
      <c r="L39" s="2"/>
    </row>
    <row r="40" spans="1:12" ht="15.75" customHeight="1" x14ac:dyDescent="0.2">
      <c r="A40" s="2"/>
      <c r="B40" s="60" t="str" cm="1">
        <f t="array" ref="B40">IFERROR(IF(MOD(ROW() - ROW($B$10) + 1, 2) = 1, TEXT(INDEX(_xlfn._xlws.FILTER('Plan hebdomadaire'!E$5:E$60, ('Plan hebdomadaire'!E$5:E$60 &lt;&gt; "")), INT((ROW() - ROW($B$10) + 2) / 2)), "hh:mm"), TEXT(INDEX(_xlfn._xlws.FILTER('Plan hebdomadaire'!E$5:E$60, ('Plan hebdomadaire'!E$5:E$60 &lt;&gt; "")), INT((ROW() - ROW($B$10) + 3) / 2)), "hh:mm") &amp; CHAR(10)), "")</f>
        <v/>
      </c>
      <c r="C40" s="61"/>
      <c r="D40" s="61"/>
      <c r="E40" s="122"/>
      <c r="F40" s="62" t="str">
        <f>IF(G40&lt;&gt;"","📌",IF(E40&lt;&gt;""," Mémo :",""))</f>
        <v/>
      </c>
      <c r="G40" s="63"/>
      <c r="H40" s="59"/>
      <c r="I40" s="64"/>
      <c r="J40" s="59"/>
      <c r="K40" s="64"/>
      <c r="L40" s="2"/>
    </row>
    <row r="41" spans="1:12" ht="15.75" customHeight="1" x14ac:dyDescent="0.2">
      <c r="A41" s="2"/>
      <c r="B41" s="65" t="str" cm="1">
        <f t="array" ref="B41">IFERROR(IF(MOD(ROW() - ROW($B$10) + 1, 2) = 1, TEXT(INDEX(_xlfn._xlws.FILTER('Plan hebdomadaire'!E$5:E$60, ('Plan hebdomadaire'!E$5:E$60 &lt;&gt; "")), INT((ROW() - ROW($B$10) + 2) / 2)), "hh:mm"), TEXT(INDEX(_xlfn._xlws.FILTER('Plan hebdomadaire'!E$5:E$60, ('Plan hebdomadaire'!E$5:E$60 &lt;&gt; "")), INT((ROW() - ROW($B$10) + 3) / 2)), "hh:mm") &amp; CHAR(10)), "")</f>
        <v/>
      </c>
      <c r="C41" s="61"/>
      <c r="D41" s="61"/>
      <c r="E41" s="153"/>
      <c r="F41" s="58"/>
      <c r="G41" s="58"/>
      <c r="H41" s="59"/>
      <c r="I41" s="58"/>
      <c r="J41" s="59"/>
      <c r="K41" s="58"/>
      <c r="L41" s="2"/>
    </row>
    <row r="42" spans="1:12" ht="15.75" customHeight="1" x14ac:dyDescent="0.2">
      <c r="A42" s="2"/>
      <c r="B42" s="60" t="str" cm="1">
        <f t="array" ref="B42">IFERROR(IF(MOD(ROW() - ROW($B$10) + 1, 2) = 1, TEXT(INDEX(_xlfn._xlws.FILTER('Plan hebdomadaire'!E$5:E$60, ('Plan hebdomadaire'!E$5:E$60 &lt;&gt; "")), INT((ROW() - ROW($B$10) + 2) / 2)), "hh:mm"), TEXT(INDEX(_xlfn._xlws.FILTER('Plan hebdomadaire'!E$5:E$60, ('Plan hebdomadaire'!E$5:E$60 &lt;&gt; "")), INT((ROW() - ROW($B$10) + 3) / 2)), "hh:mm") &amp; CHAR(10)), "")</f>
        <v/>
      </c>
      <c r="C42" s="61"/>
      <c r="D42" s="61"/>
      <c r="E42" s="122"/>
      <c r="F42" s="62" t="str">
        <f>IF(G42&lt;&gt;"","📌",IF(E42&lt;&gt;""," Mémo :",""))</f>
        <v/>
      </c>
      <c r="G42" s="63"/>
      <c r="H42" s="59"/>
      <c r="I42" s="64"/>
      <c r="J42" s="59"/>
      <c r="K42" s="64"/>
      <c r="L42" s="2"/>
    </row>
    <row r="43" spans="1:12" ht="15.75" customHeight="1" x14ac:dyDescent="0.2">
      <c r="A43" s="2"/>
      <c r="B43" s="65" t="str" cm="1">
        <f t="array" ref="B43">IFERROR(IF(MOD(ROW() - ROW($B$10) + 1, 2) = 1, TEXT(INDEX(_xlfn._xlws.FILTER('Plan hebdomadaire'!E$5:E$60, ('Plan hebdomadaire'!E$5:E$60 &lt;&gt; "")), INT((ROW() - ROW($B$10) + 2) / 2)), "hh:mm"), TEXT(INDEX(_xlfn._xlws.FILTER('Plan hebdomadaire'!E$5:E$60, ('Plan hebdomadaire'!E$5:E$60 &lt;&gt; "")), INT((ROW() - ROW($B$10) + 3) / 2)), "hh:mm") &amp; CHAR(10)), "")</f>
        <v/>
      </c>
      <c r="C43" s="61"/>
      <c r="D43" s="61"/>
      <c r="E43" s="153"/>
      <c r="F43" s="58"/>
      <c r="G43" s="58"/>
      <c r="H43" s="59"/>
      <c r="I43" s="58"/>
      <c r="J43" s="59"/>
      <c r="K43" s="58"/>
      <c r="L43" s="2"/>
    </row>
    <row r="44" spans="1:12" ht="15.75" customHeight="1" x14ac:dyDescent="0.2">
      <c r="A44" s="2"/>
      <c r="B44" s="60" t="str" cm="1">
        <f t="array" ref="B44">IFERROR(IF(MOD(ROW() - ROW($B$10) + 1, 2) = 1, TEXT(INDEX(_xlfn._xlws.FILTER('Plan hebdomadaire'!E$5:E$60, ('Plan hebdomadaire'!E$5:E$60 &lt;&gt; "")), INT((ROW() - ROW($B$10) + 2) / 2)), "hh:mm"), TEXT(INDEX(_xlfn._xlws.FILTER('Plan hebdomadaire'!E$5:E$60, ('Plan hebdomadaire'!E$5:E$60 &lt;&gt; "")), INT((ROW() - ROW($B$10) + 3) / 2)), "hh:mm") &amp; CHAR(10)), "")</f>
        <v/>
      </c>
      <c r="C44" s="61"/>
      <c r="D44" s="61"/>
      <c r="E44" s="122"/>
      <c r="F44" s="62" t="str">
        <f>IF(G44&lt;&gt;"","📌",IF(E44&lt;&gt;""," Mémo :",""))</f>
        <v/>
      </c>
      <c r="G44" s="63"/>
      <c r="H44" s="59"/>
      <c r="I44" s="64"/>
      <c r="J44" s="59"/>
      <c r="K44" s="64"/>
      <c r="L44" s="2"/>
    </row>
    <row r="45" spans="1:12" ht="15.75" customHeight="1" x14ac:dyDescent="0.2">
      <c r="A45" s="2"/>
      <c r="B45" s="65" t="str" cm="1">
        <f t="array" ref="B45">IFERROR(IF(MOD(ROW() - ROW($B$10) + 1, 2) = 1, TEXT(INDEX(_xlfn._xlws.FILTER('Plan hebdomadaire'!E$5:E$60, ('Plan hebdomadaire'!E$5:E$60 &lt;&gt; "")), INT((ROW() - ROW($B$10) + 2) / 2)), "hh:mm"), TEXT(INDEX(_xlfn._xlws.FILTER('Plan hebdomadaire'!E$5:E$60, ('Plan hebdomadaire'!E$5:E$60 &lt;&gt; "")), INT((ROW() - ROW($B$10) + 3) / 2)), "hh:mm") &amp; CHAR(10)), "")</f>
        <v/>
      </c>
      <c r="C45" s="61"/>
      <c r="D45" s="61"/>
      <c r="E45" s="153"/>
      <c r="F45" s="58"/>
      <c r="G45" s="58"/>
      <c r="H45" s="59"/>
      <c r="I45" s="58"/>
      <c r="J45" s="59"/>
      <c r="K45" s="58"/>
      <c r="L45" s="2"/>
    </row>
    <row r="46" spans="1:12" ht="15.75" customHeight="1" x14ac:dyDescent="0.2">
      <c r="A46" s="2"/>
      <c r="B46" s="60" t="str" cm="1">
        <f t="array" ref="B46">IFERROR(IF(MOD(ROW() - ROW($B$10) + 1, 2) = 1, TEXT(INDEX(_xlfn._xlws.FILTER('Plan hebdomadaire'!E$5:E$60, ('Plan hebdomadaire'!E$5:E$60 &lt;&gt; "")), INT((ROW() - ROW($B$10) + 2) / 2)), "hh:mm"), TEXT(INDEX(_xlfn._xlws.FILTER('Plan hebdomadaire'!E$5:E$60, ('Plan hebdomadaire'!E$5:E$60 &lt;&gt; "")), INT((ROW() - ROW($B$10) + 3) / 2)), "hh:mm") &amp; CHAR(10)), "")</f>
        <v/>
      </c>
      <c r="C46" s="61"/>
      <c r="D46" s="61"/>
      <c r="E46" s="122"/>
      <c r="F46" s="62" t="str">
        <f>IF(G46&lt;&gt;"","📌",IF(E46&lt;&gt;""," Mémo :",""))</f>
        <v/>
      </c>
      <c r="G46" s="63"/>
      <c r="H46" s="59"/>
      <c r="I46" s="64"/>
      <c r="J46" s="59"/>
      <c r="K46" s="64"/>
      <c r="L46" s="2"/>
    </row>
    <row r="47" spans="1:12" ht="15.75" customHeight="1" x14ac:dyDescent="0.2">
      <c r="A47" s="2"/>
      <c r="B47" s="65" t="str" cm="1">
        <f t="array" ref="B47">IFERROR(IF(MOD(ROW() - ROW($B$10) + 1, 2) = 1, TEXT(INDEX(_xlfn._xlws.FILTER('Plan hebdomadaire'!E$5:E$60, ('Plan hebdomadaire'!E$5:E$60 &lt;&gt; "")), INT((ROW() - ROW($B$10) + 2) / 2)), "hh:mm"), TEXT(INDEX(_xlfn._xlws.FILTER('Plan hebdomadaire'!E$5:E$60, ('Plan hebdomadaire'!E$5:E$60 &lt;&gt; "")), INT((ROW() - ROW($B$10) + 3) / 2)), "hh:mm") &amp; CHAR(10)), "")</f>
        <v/>
      </c>
      <c r="C47" s="61"/>
      <c r="D47" s="61"/>
      <c r="E47" s="153"/>
      <c r="F47" s="58"/>
      <c r="G47" s="58"/>
      <c r="H47" s="59"/>
      <c r="I47" s="58"/>
      <c r="J47" s="59"/>
      <c r="K47" s="58"/>
      <c r="L47" s="2"/>
    </row>
    <row r="48" spans="1:12" ht="15.75" customHeight="1" x14ac:dyDescent="0.2">
      <c r="A48" s="2"/>
      <c r="B48" s="60" t="str" cm="1">
        <f t="array" ref="B48">IFERROR(IF(MOD(ROW() - ROW($B$10) + 1, 2) = 1, TEXT(INDEX(_xlfn._xlws.FILTER('Plan hebdomadaire'!E$5:E$60, ('Plan hebdomadaire'!E$5:E$60 &lt;&gt; "")), INT((ROW() - ROW($B$10) + 2) / 2)), "hh:mm"), TEXT(INDEX(_xlfn._xlws.FILTER('Plan hebdomadaire'!E$5:E$60, ('Plan hebdomadaire'!E$5:E$60 &lt;&gt; "")), INT((ROW() - ROW($B$10) + 3) / 2)), "hh:mm") &amp; CHAR(10)), "")</f>
        <v/>
      </c>
      <c r="C48" s="61"/>
      <c r="D48" s="61"/>
      <c r="E48" s="122"/>
      <c r="F48" s="62" t="str">
        <f>IF(G48&lt;&gt;"","📌",IF(E48&lt;&gt;""," Mémo :",""))</f>
        <v/>
      </c>
      <c r="G48" s="63"/>
      <c r="H48" s="59"/>
      <c r="I48" s="64"/>
      <c r="J48" s="59"/>
      <c r="K48" s="64"/>
      <c r="L48" s="2"/>
    </row>
    <row r="49" spans="1:12" ht="15.75" customHeight="1" x14ac:dyDescent="0.2">
      <c r="A49" s="2"/>
      <c r="B49" s="65" t="str" cm="1">
        <f t="array" ref="B49">IFERROR(IF(MOD(ROW() - ROW($B$10) + 1, 2) = 1, TEXT(INDEX(_xlfn._xlws.FILTER('Plan hebdomadaire'!E$5:E$60, ('Plan hebdomadaire'!E$5:E$60 &lt;&gt; "")), INT((ROW() - ROW($B$10) + 2) / 2)), "hh:mm"), TEXT(INDEX(_xlfn._xlws.FILTER('Plan hebdomadaire'!E$5:E$60, ('Plan hebdomadaire'!E$5:E$60 &lt;&gt; "")), INT((ROW() - ROW($B$10) + 3) / 2)), "hh:mm") &amp; CHAR(10)), "")</f>
        <v/>
      </c>
      <c r="C49" s="61"/>
      <c r="D49" s="61"/>
      <c r="E49" s="153"/>
      <c r="F49" s="58"/>
      <c r="G49" s="58"/>
      <c r="H49" s="59"/>
      <c r="I49" s="58"/>
      <c r="J49" s="59"/>
      <c r="K49" s="58"/>
      <c r="L49" s="2"/>
    </row>
    <row r="50" spans="1:12" ht="15.75" customHeight="1" x14ac:dyDescent="0.2">
      <c r="A50" s="2"/>
      <c r="B50" s="60" t="str" cm="1">
        <f t="array" ref="B50">IFERROR(IF(MOD(ROW() - ROW($B$10) + 1, 2) = 1, TEXT(INDEX(_xlfn._xlws.FILTER('Plan hebdomadaire'!E$5:E$60, ('Plan hebdomadaire'!E$5:E$60 &lt;&gt; "")), INT((ROW() - ROW($B$10) + 2) / 2)), "hh:mm"), TEXT(INDEX(_xlfn._xlws.FILTER('Plan hebdomadaire'!E$5:E$60, ('Plan hebdomadaire'!E$5:E$60 &lt;&gt; "")), INT((ROW() - ROW($B$10) + 3) / 2)), "hh:mm") &amp; CHAR(10)), "")</f>
        <v/>
      </c>
      <c r="C50" s="61"/>
      <c r="D50" s="61"/>
      <c r="E50" s="122"/>
      <c r="F50" s="62" t="str">
        <f>IF(G50&lt;&gt;"","📌",IF(E50&lt;&gt;""," Mémo :",""))</f>
        <v/>
      </c>
      <c r="G50" s="63"/>
      <c r="H50" s="59"/>
      <c r="I50" s="64"/>
      <c r="J50" s="59"/>
      <c r="K50" s="64"/>
      <c r="L50" s="2"/>
    </row>
    <row r="51" spans="1:12" ht="15.75" customHeight="1" x14ac:dyDescent="0.2">
      <c r="A51" s="2"/>
      <c r="B51" s="65" t="str" cm="1">
        <f t="array" ref="B51">IFERROR(IF(MOD(ROW() - ROW($B$10) + 1, 2) = 1, TEXT(INDEX(_xlfn._xlws.FILTER('Plan hebdomadaire'!E$5:E$60, ('Plan hebdomadaire'!E$5:E$60 &lt;&gt; "")), INT((ROW() - ROW($B$10) + 2) / 2)), "hh:mm"), TEXT(INDEX(_xlfn._xlws.FILTER('Plan hebdomadaire'!E$5:E$60, ('Plan hebdomadaire'!E$5:E$60 &lt;&gt; "")), INT((ROW() - ROW($B$10) + 3) / 2)), "hh:mm") &amp; CHAR(10)), "")</f>
        <v/>
      </c>
      <c r="C51" s="61"/>
      <c r="D51" s="61"/>
      <c r="E51" s="153"/>
      <c r="F51" s="58"/>
      <c r="G51" s="58"/>
      <c r="H51" s="59"/>
      <c r="I51" s="58"/>
      <c r="J51" s="59"/>
      <c r="K51" s="58"/>
      <c r="L51" s="2"/>
    </row>
    <row r="52" spans="1:12" ht="15.75" customHeight="1" x14ac:dyDescent="0.2">
      <c r="A52" s="2"/>
      <c r="B52" s="60" t="str" cm="1">
        <f t="array" ref="B52">IFERROR(IF(MOD(ROW() - ROW($B$10) + 1, 2) = 1, TEXT(INDEX(_xlfn._xlws.FILTER('Plan hebdomadaire'!E$5:E$60, ('Plan hebdomadaire'!E$5:E$60 &lt;&gt; "")), INT((ROW() - ROW($B$10) + 2) / 2)), "hh:mm"), TEXT(INDEX(_xlfn._xlws.FILTER('Plan hebdomadaire'!E$5:E$60, ('Plan hebdomadaire'!E$5:E$60 &lt;&gt; "")), INT((ROW() - ROW($B$10) + 3) / 2)), "hh:mm") &amp; CHAR(10)), "")</f>
        <v/>
      </c>
      <c r="C52" s="61"/>
      <c r="D52" s="61"/>
      <c r="E52" s="122"/>
      <c r="F52" s="62" t="str">
        <f>IF(G52&lt;&gt;"","📌",IF(E52&lt;&gt;""," Mémo :",""))</f>
        <v/>
      </c>
      <c r="G52" s="63"/>
      <c r="H52" s="59"/>
      <c r="I52" s="64"/>
      <c r="J52" s="59"/>
      <c r="K52" s="64"/>
      <c r="L52" s="2"/>
    </row>
    <row r="53" spans="1:12" ht="15.75" customHeight="1" x14ac:dyDescent="0.2">
      <c r="A53" s="2"/>
      <c r="B53" s="65" t="str" cm="1">
        <f t="array" ref="B53">IFERROR(IF(MOD(ROW() - ROW($B$10) + 1, 2) = 1, TEXT(INDEX(_xlfn._xlws.FILTER('Plan hebdomadaire'!E$5:E$60, ('Plan hebdomadaire'!E$5:E$60 &lt;&gt; "")), INT((ROW() - ROW($B$10) + 2) / 2)), "hh:mm"), TEXT(INDEX(_xlfn._xlws.FILTER('Plan hebdomadaire'!E$5:E$60, ('Plan hebdomadaire'!E$5:E$60 &lt;&gt; "")), INT((ROW() - ROW($B$10) + 3) / 2)), "hh:mm") &amp; CHAR(10)), "")</f>
        <v/>
      </c>
      <c r="C53" s="61"/>
      <c r="D53" s="61"/>
      <c r="E53" s="153"/>
      <c r="F53" s="58"/>
      <c r="G53" s="58"/>
      <c r="H53" s="59"/>
      <c r="I53" s="58"/>
      <c r="J53" s="59"/>
      <c r="K53" s="58"/>
      <c r="L53" s="2"/>
    </row>
    <row r="54" spans="1:12" ht="15.75" customHeight="1" x14ac:dyDescent="0.2">
      <c r="A54" s="2"/>
      <c r="B54" s="60" t="str" cm="1">
        <f t="array" ref="B54">IFERROR(IF(MOD(ROW() - ROW($B$10) + 1, 2) = 1, TEXT(INDEX(_xlfn._xlws.FILTER('Plan hebdomadaire'!E$5:E$60, ('Plan hebdomadaire'!E$5:E$60 &lt;&gt; "")), INT((ROW() - ROW($B$10) + 2) / 2)), "hh:mm"), TEXT(INDEX(_xlfn._xlws.FILTER('Plan hebdomadaire'!E$5:E$60, ('Plan hebdomadaire'!E$5:E$60 &lt;&gt; "")), INT((ROW() - ROW($B$10) + 3) / 2)), "hh:mm") &amp; CHAR(10)), "")</f>
        <v/>
      </c>
      <c r="C54" s="61"/>
      <c r="D54" s="61"/>
      <c r="E54" s="122"/>
      <c r="F54" s="62" t="str">
        <f>IF(G54&lt;&gt;"","📌",IF(E54&lt;&gt;""," Mémo :",""))</f>
        <v/>
      </c>
      <c r="G54" s="63"/>
      <c r="H54" s="59"/>
      <c r="I54" s="64"/>
      <c r="J54" s="59"/>
      <c r="K54" s="64"/>
      <c r="L54" s="2"/>
    </row>
    <row r="55" spans="1:12" ht="15.75" customHeight="1" x14ac:dyDescent="0.2">
      <c r="A55" s="2"/>
      <c r="B55" s="65" t="str" cm="1">
        <f t="array" ref="B55">IFERROR(IF(MOD(ROW() - ROW($B$10) + 1, 2) = 1, TEXT(INDEX(_xlfn._xlws.FILTER('Plan hebdomadaire'!E$5:E$60, ('Plan hebdomadaire'!E$5:E$60 &lt;&gt; "")), INT((ROW() - ROW($B$10) + 2) / 2)), "hh:mm"), TEXT(INDEX(_xlfn._xlws.FILTER('Plan hebdomadaire'!E$5:E$60, ('Plan hebdomadaire'!E$5:E$60 &lt;&gt; "")), INT((ROW() - ROW($B$10) + 3) / 2)), "hh:mm") &amp; CHAR(10)), "")</f>
        <v/>
      </c>
      <c r="C55" s="61"/>
      <c r="D55" s="61"/>
      <c r="E55" s="153"/>
      <c r="F55" s="58"/>
      <c r="G55" s="58"/>
      <c r="H55" s="59"/>
      <c r="I55" s="58"/>
      <c r="J55" s="59"/>
      <c r="K55" s="58"/>
      <c r="L55" s="2"/>
    </row>
    <row r="56" spans="1:12" ht="15.75" customHeight="1" x14ac:dyDescent="0.2">
      <c r="A56" s="2"/>
      <c r="B56" s="60" t="str" cm="1">
        <f t="array" ref="B56">IFERROR(IF(MOD(ROW() - ROW($B$10) + 1, 2) = 1, TEXT(INDEX(_xlfn._xlws.FILTER('Plan hebdomadaire'!E$5:E$60, ('Plan hebdomadaire'!E$5:E$60 &lt;&gt; "")), INT((ROW() - ROW($B$10) + 2) / 2)), "hh:mm"), TEXT(INDEX(_xlfn._xlws.FILTER('Plan hebdomadaire'!E$5:E$60, ('Plan hebdomadaire'!E$5:E$60 &lt;&gt; "")), INT((ROW() - ROW($B$10) + 3) / 2)), "hh:mm") &amp; CHAR(10)), "")</f>
        <v/>
      </c>
      <c r="C56" s="61"/>
      <c r="D56" s="61"/>
      <c r="E56" s="122"/>
      <c r="F56" s="62" t="str">
        <f>IF(G56&lt;&gt;"","📌",IF(E56&lt;&gt;""," Mémo :",""))</f>
        <v/>
      </c>
      <c r="G56" s="63"/>
      <c r="H56" s="59"/>
      <c r="I56" s="64"/>
      <c r="J56" s="59"/>
      <c r="K56" s="64"/>
      <c r="L56" s="2"/>
    </row>
    <row r="57" spans="1:12" ht="15.75" customHeight="1" x14ac:dyDescent="0.2">
      <c r="A57" s="2"/>
      <c r="B57" s="65" t="str" cm="1">
        <f t="array" ref="B57">IFERROR(IF(MOD(ROW() - ROW($B$10) + 1, 2) = 1, TEXT(INDEX(_xlfn._xlws.FILTER('Plan hebdomadaire'!E$5:E$60, ('Plan hebdomadaire'!E$5:E$60 &lt;&gt; "")), INT((ROW() - ROW($B$10) + 2) / 2)), "hh:mm"), TEXT(INDEX(_xlfn._xlws.FILTER('Plan hebdomadaire'!E$5:E$60, ('Plan hebdomadaire'!E$5:E$60 &lt;&gt; "")), INT((ROW() - ROW($B$10) + 3) / 2)), "hh:mm") &amp; CHAR(10)), "")</f>
        <v/>
      </c>
      <c r="C57" s="61"/>
      <c r="D57" s="61"/>
      <c r="E57" s="153"/>
      <c r="F57" s="58"/>
      <c r="G57" s="58"/>
      <c r="H57" s="59"/>
      <c r="I57" s="58"/>
      <c r="J57" s="59"/>
      <c r="K57" s="58"/>
      <c r="L57" s="2"/>
    </row>
    <row r="58" spans="1:12" ht="15.75" customHeight="1" x14ac:dyDescent="0.2">
      <c r="A58" s="2"/>
      <c r="B58" s="60" t="str" cm="1">
        <f t="array" ref="B58">IFERROR(IF(MOD(ROW() - ROW($B$10) + 1, 2) = 1, TEXT(INDEX(_xlfn._xlws.FILTER('Plan hebdomadaire'!E$5:E$60, ('Plan hebdomadaire'!E$5:E$60 &lt;&gt; "")), INT((ROW() - ROW($B$10) + 2) / 2)), "hh:mm"), TEXT(INDEX(_xlfn._xlws.FILTER('Plan hebdomadaire'!E$5:E$60, ('Plan hebdomadaire'!E$5:E$60 &lt;&gt; "")), INT((ROW() - ROW($B$10) + 3) / 2)), "hh:mm") &amp; CHAR(10)), "")</f>
        <v/>
      </c>
      <c r="C58" s="61"/>
      <c r="D58" s="61"/>
      <c r="E58" s="122"/>
      <c r="F58" s="62" t="str">
        <f>IF(G58&lt;&gt;"","📌",IF(E58&lt;&gt;""," Mémo :",""))</f>
        <v/>
      </c>
      <c r="G58" s="63"/>
      <c r="H58" s="59"/>
      <c r="I58" s="64"/>
      <c r="J58" s="59"/>
      <c r="K58" s="64"/>
      <c r="L58" s="2"/>
    </row>
    <row r="59" spans="1:12" ht="15.75" customHeight="1" x14ac:dyDescent="0.2">
      <c r="A59" s="2"/>
      <c r="B59" s="65" t="str" cm="1">
        <f t="array" ref="B59">IFERROR(IF(MOD(ROW() - ROW($B$10) + 1, 2) = 1, TEXT(INDEX(_xlfn._xlws.FILTER('Plan hebdomadaire'!E$5:E$60, ('Plan hebdomadaire'!E$5:E$60 &lt;&gt; "")), INT((ROW() - ROW($B$10) + 2) / 2)), "hh:mm"), TEXT(INDEX(_xlfn._xlws.FILTER('Plan hebdomadaire'!E$5:E$60, ('Plan hebdomadaire'!E$5:E$60 &lt;&gt; "")), INT((ROW() - ROW($B$10) + 3) / 2)), "hh:mm") &amp; CHAR(10)), "")</f>
        <v/>
      </c>
      <c r="C59" s="61"/>
      <c r="D59" s="61"/>
      <c r="E59" s="153"/>
      <c r="F59" s="58"/>
      <c r="G59" s="58"/>
      <c r="H59" s="59"/>
      <c r="I59" s="58"/>
      <c r="J59" s="59"/>
      <c r="K59" s="58"/>
      <c r="L59" s="2"/>
    </row>
    <row r="60" spans="1:12" ht="15.75" customHeight="1" x14ac:dyDescent="0.2">
      <c r="A60" s="2"/>
      <c r="B60" s="60" t="str" cm="1">
        <f t="array" ref="B60">IFERROR(IF(MOD(ROW() - ROW($B$10) + 1, 2) = 1, TEXT(INDEX(_xlfn._xlws.FILTER('Plan hebdomadaire'!E$5:E$60, ('Plan hebdomadaire'!E$5:E$60 &lt;&gt; "")), INT((ROW() - ROW($B$10) + 2) / 2)), "hh:mm"), TEXT(INDEX(_xlfn._xlws.FILTER('Plan hebdomadaire'!E$5:E$60, ('Plan hebdomadaire'!E$5:E$60 &lt;&gt; "")), INT((ROW() - ROW($B$10) + 3) / 2)), "hh:mm") &amp; CHAR(10)), "")</f>
        <v/>
      </c>
      <c r="C60" s="61"/>
      <c r="D60" s="61"/>
      <c r="E60" s="122"/>
      <c r="F60" s="62" t="str">
        <f>IF(G60&lt;&gt;"","📌",IF(E60&lt;&gt;""," Mémo :",""))</f>
        <v/>
      </c>
      <c r="G60" s="63"/>
      <c r="H60" s="59"/>
      <c r="I60" s="64"/>
      <c r="J60" s="59"/>
      <c r="K60" s="64"/>
      <c r="L60" s="2"/>
    </row>
    <row r="61" spans="1:12" ht="15.75" customHeight="1" x14ac:dyDescent="0.2">
      <c r="A61" s="2"/>
      <c r="B61" s="65" t="str" cm="1">
        <f t="array" ref="B61">IFERROR(IF(MOD(ROW() - ROW($B$10) + 1, 2) = 1, TEXT(INDEX(_xlfn._xlws.FILTER('Plan hebdomadaire'!E$5:E$60, ('Plan hebdomadaire'!E$5:E$60 &lt;&gt; "")), INT((ROW() - ROW($B$10) + 2) / 2)), "hh:mm"), TEXT(INDEX(_xlfn._xlws.FILTER('Plan hebdomadaire'!E$5:E$60, ('Plan hebdomadaire'!E$5:E$60 &lt;&gt; "")), INT((ROW() - ROW($B$10) + 3) / 2)), "hh:mm") &amp; CHAR(10)), "")</f>
        <v/>
      </c>
      <c r="C61" s="61"/>
      <c r="D61" s="61"/>
      <c r="E61" s="153"/>
      <c r="F61" s="58"/>
      <c r="G61" s="58"/>
      <c r="H61" s="59"/>
      <c r="I61" s="58"/>
      <c r="J61" s="59"/>
      <c r="K61" s="58"/>
      <c r="L61" s="2"/>
    </row>
    <row r="62" spans="1:12" ht="15.75" customHeight="1" x14ac:dyDescent="0.2">
      <c r="A62" s="2"/>
      <c r="B62" s="60" t="str" cm="1">
        <f t="array" ref="B62">IFERROR(IF(MOD(ROW() - ROW($B$10) + 1, 2) = 1, TEXT(INDEX(_xlfn._xlws.FILTER('Plan hebdomadaire'!E$5:E$60, ('Plan hebdomadaire'!E$5:E$60 &lt;&gt; "")), INT((ROW() - ROW($B$10) + 2) / 2)), "hh:mm"), TEXT(INDEX(_xlfn._xlws.FILTER('Plan hebdomadaire'!E$5:E$60, ('Plan hebdomadaire'!E$5:E$60 &lt;&gt; "")), INT((ROW() - ROW($B$10) + 3) / 2)), "hh:mm") &amp; CHAR(10)), "")</f>
        <v/>
      </c>
      <c r="C62" s="61"/>
      <c r="D62" s="61"/>
      <c r="E62" s="122"/>
      <c r="F62" s="62" t="str">
        <f>IF(G62&lt;&gt;"","📌",IF(E62&lt;&gt;""," Mémo :",""))</f>
        <v/>
      </c>
      <c r="G62" s="63"/>
      <c r="H62" s="59"/>
      <c r="I62" s="64"/>
      <c r="J62" s="59"/>
      <c r="K62" s="64"/>
      <c r="L62" s="2"/>
    </row>
    <row r="63" spans="1:12" ht="15.75" customHeight="1" x14ac:dyDescent="0.2">
      <c r="A63" s="2"/>
      <c r="B63" s="65" t="str" cm="1">
        <f t="array" ref="B63">IFERROR(IF(MOD(ROW() - ROW($B$10) + 1, 2) = 1, TEXT(INDEX(_xlfn._xlws.FILTER('Plan hebdomadaire'!E$5:E$60, ('Plan hebdomadaire'!E$5:E$60 &lt;&gt; "")), INT((ROW() - ROW($B$10) + 2) / 2)), "hh:mm"), TEXT(INDEX(_xlfn._xlws.FILTER('Plan hebdomadaire'!E$5:E$60, ('Plan hebdomadaire'!E$5:E$60 &lt;&gt; "")), INT((ROW() - ROW($B$10) + 3) / 2)), "hh:mm") &amp; CHAR(10)), "")</f>
        <v/>
      </c>
      <c r="C63" s="61"/>
      <c r="D63" s="61"/>
      <c r="E63" s="153"/>
      <c r="F63" s="58"/>
      <c r="G63" s="58"/>
      <c r="H63" s="59"/>
      <c r="I63" s="58"/>
      <c r="J63" s="59"/>
      <c r="K63" s="58"/>
      <c r="L63" s="2"/>
    </row>
    <row r="64" spans="1:12" ht="15.75" customHeight="1" x14ac:dyDescent="0.2">
      <c r="A64" s="2"/>
      <c r="B64" s="60" t="str" cm="1">
        <f t="array" ref="B64">IFERROR(IF(MOD(ROW() - ROW($B$10) + 1, 2) = 1, TEXT(INDEX(_xlfn._xlws.FILTER('Plan hebdomadaire'!E$5:E$60, ('Plan hebdomadaire'!E$5:E$60 &lt;&gt; "")), INT((ROW() - ROW($B$10) + 2) / 2)), "hh:mm"), TEXT(INDEX(_xlfn._xlws.FILTER('Plan hebdomadaire'!E$5:E$60, ('Plan hebdomadaire'!E$5:E$60 &lt;&gt; "")), INT((ROW() - ROW($B$10) + 3) / 2)), "hh:mm") &amp; CHAR(10)), "")</f>
        <v/>
      </c>
      <c r="C64" s="61"/>
      <c r="D64" s="61"/>
      <c r="E64" s="122"/>
      <c r="F64" s="62" t="str">
        <f>IF(G64&lt;&gt;"","📌",IF(E64&lt;&gt;""," Mémo :",""))</f>
        <v/>
      </c>
      <c r="G64" s="63"/>
      <c r="H64" s="59"/>
      <c r="I64" s="64"/>
      <c r="J64" s="59"/>
      <c r="K64" s="64"/>
      <c r="L64" s="2"/>
    </row>
    <row r="65" spans="1:12" ht="15.75" customHeight="1" x14ac:dyDescent="0.2">
      <c r="A65" s="2"/>
      <c r="B65" s="65" t="str" cm="1">
        <f t="array" ref="B65">IFERROR(IF(MOD(ROW() - ROW($B$10) + 1, 2) = 1, TEXT(INDEX(_xlfn._xlws.FILTER('Plan hebdomadaire'!E$5:E$60, ('Plan hebdomadaire'!E$5:E$60 &lt;&gt; "")), INT((ROW() - ROW($B$10) + 2) / 2)), "hh:mm"), TEXT(INDEX(_xlfn._xlws.FILTER('Plan hebdomadaire'!E$5:E$60, ('Plan hebdomadaire'!E$5:E$60 &lt;&gt; "")), INT((ROW() - ROW($B$10) + 3) / 2)), "hh:mm") &amp; CHAR(10)), "")</f>
        <v/>
      </c>
      <c r="C65" s="61"/>
      <c r="D65" s="61"/>
      <c r="E65" s="153"/>
      <c r="F65" s="58"/>
      <c r="G65" s="58"/>
      <c r="H65" s="59"/>
      <c r="I65" s="58"/>
      <c r="J65" s="59"/>
      <c r="K65" s="58"/>
      <c r="L65" s="2"/>
    </row>
    <row r="66" spans="1:12" ht="15.75" customHeight="1" x14ac:dyDescent="0.2">
      <c r="A66" s="2"/>
      <c r="B66" s="142" t="str">
        <f>IF(H2,"","💡 Faire un retour à la ligne dans une cellule : Alt + Entrée (Win) / Cmd + Entrée (Mac) — Copier-coller du contenu externe : double-cliquez d’abord dans la cellule (ou F2) avant de coller !")</f>
        <v>💡 Faire un retour à la ligne dans une cellule : Alt + Entrée (Win) / Cmd + Entrée (Mac) — Copier-coller du contenu externe : double-cliquez d’abord dans la cellule (ou F2) avant de coller !</v>
      </c>
      <c r="C66" s="143"/>
      <c r="D66" s="143"/>
      <c r="E66" s="143"/>
      <c r="F66" s="143"/>
      <c r="G66" s="143"/>
      <c r="H66" s="143"/>
      <c r="I66" s="143"/>
      <c r="J66" s="143"/>
      <c r="K66" s="143"/>
      <c r="L66" s="2"/>
    </row>
  </sheetData>
  <sheetProtection sheet="1" objects="1" scenarios="1"/>
  <protectedRanges>
    <protectedRange sqref="H2 B5:G5 I5:K5 G10:G65 I11 K11 I13 K13 I15 K15 I17 K17 I19 K19 I21 K21 I23 K23 I25 K25 I27 K27 I29 K29 I31 K31 I33 K33 I35 K35 I37 K37 I39 K39 I41 K41 I43 K43 I45 K45 I47 K47 I49 K49 I51 K51 I53 K53 I55 K55 I57 K57 I59 K59 I61 K61 I63 K63 I65 K65" name="Édition"/>
  </protectedRanges>
  <mergeCells count="3">
    <mergeCell ref="B5:G5"/>
    <mergeCell ref="I5:K5"/>
    <mergeCell ref="B66:K66"/>
  </mergeCells>
  <conditionalFormatting sqref="A1:L1">
    <cfRule type="expression" dxfId="288" priority="27">
      <formula>$H$2=TRUE</formula>
    </cfRule>
  </conditionalFormatting>
  <conditionalFormatting sqref="A2:L10 A66:L66 A11:D65 F11:L65">
    <cfRule type="expression" dxfId="287" priority="28">
      <formula>$H$2=TRUE</formula>
    </cfRule>
  </conditionalFormatting>
  <conditionalFormatting sqref="B10:K10 B66:K66 B11:D65 F11:K65">
    <cfRule type="expression" dxfId="286" priority="53">
      <formula>AND($B10="", ROW() = ROW($B$10) + COUNTIF($B$10:$B$65,"&lt;&gt;") + 1)</formula>
    </cfRule>
  </conditionalFormatting>
  <conditionalFormatting sqref="E10">
    <cfRule type="expression" dxfId="285" priority="29">
      <formula>COUNTIFS(   INDIRECT("'Plan hebdomadaire'!$B$5:$B$60"),   INDIRECT("E"&amp;ROW()-MOD(ROW()-10,2)),   INDIRECT("'Plan hebdomadaire'!$C$5:$C$60"),   "Rouge" )&gt;0</formula>
    </cfRule>
    <cfRule type="expression" dxfId="284" priority="30">
      <formula>COUNTIFS(   INDIRECT("'Plan hebdomadaire'!$B$5:$B$60"),   INDIRECT("E"&amp;ROW()-MOD(ROW()-10,2)),   INDIRECT("'Plan hebdomadaire'!$C$5:$C$60"),   "Rose clair" )&gt;0</formula>
    </cfRule>
    <cfRule type="expression" dxfId="283" priority="31">
      <formula>COUNTIFS(   INDIRECT("'Plan hebdomadaire'!$B$5:$B$60"),   INDIRECT("E"&amp;ROW()-MOD(ROW()-10,2)),   INDIRECT("'Plan hebdomadaire'!$C$5:$C$60"),   "Rose foncé" )&gt;0</formula>
    </cfRule>
    <cfRule type="expression" dxfId="282" priority="32">
      <formula>COUNTIFS(   INDIRECT("'Plan hebdomadaire'!$B$5:$B$60"),   INDIRECT("E"&amp;ROW()-MOD(ROW()-10,2)),   INDIRECT("'Plan hebdomadaire'!$C$5:$C$60"),   "Violet" )&gt;0</formula>
    </cfRule>
    <cfRule type="expression" dxfId="281" priority="33">
      <formula>COUNTIFS(   INDIRECT("'Plan hebdomadaire'!$B$5:$B$60"),   INDIRECT("E"&amp;ROW()-MOD(ROW()-10,2)),   INDIRECT("'Plan hebdomadaire'!$C$5:$C$60"),   "Lavande" )&gt;0</formula>
    </cfRule>
    <cfRule type="expression" dxfId="280" priority="34">
      <formula>COUNTIFS(INDIRECT("'Plan hebdomadaire'!$B$5:$B$60"),INDIRECT("E"&amp;ROW()-MOD(ROW()-10,2)),INDIRECT("'Plan hebdomadaire'!$C$5:$C$60"),"Indigo")&gt;0</formula>
    </cfRule>
    <cfRule type="expression" dxfId="279" priority="35">
      <formula>COUNTIFS(INDIRECT("'Plan hebdomadaire'!$B$5:$B$60"),INDIRECT("E"&amp;ROW()-MOD(ROW()-10,2)),INDIRECT("'Plan hebdomadaire'!$C$5:$C$60"),"Bleu")&gt;0</formula>
    </cfRule>
    <cfRule type="expression" dxfId="278" priority="36">
      <formula>COUNTIFS(INDIRECT("'Plan hebdomadaire'!$B$5:$B$60"),INDIRECT("E"&amp;ROW()-MOD(ROW()-10,2)),INDIRECT("'Plan hebdomadaire'!$C$5:$C$60"),"Bleu ciel")&gt;0</formula>
    </cfRule>
    <cfRule type="expression" dxfId="277" priority="37">
      <formula>COUNTIFS(INDIRECT("'Plan hebdomadaire'!$B$5:$B$60"),INDIRECT("E"&amp;ROW()-MOD(ROW()-10,2)),INDIRECT("'Plan hebdomadaire'!$C$5:$C$60"),"Azurin")&gt;0</formula>
    </cfRule>
    <cfRule type="expression" dxfId="276" priority="38">
      <formula>COUNTIFS(INDIRECT("'Plan hebdomadaire'!$B$5:$B$60"),INDIRECT("E"&amp;ROW()-MOD(ROW()-10,2)),INDIRECT("'Plan hebdomadaire'!$C$5:$C$60"),"Turquoise")&gt;0</formula>
    </cfRule>
    <cfRule type="expression" dxfId="275" priority="39">
      <formula>COUNTIFS(INDIRECT("'Plan hebdomadaire'!$B$5:$B$60"),INDIRECT("E"&amp;ROW()-MOD(ROW()-10,2)),INDIRECT("'Plan hebdomadaire'!$C$5:$C$60"),"Vert")&gt;0</formula>
    </cfRule>
    <cfRule type="expression" dxfId="274" priority="40">
      <formula>COUNTIFS(INDIRECT("'Plan hebdomadaire'!$B$5:$B$60"),INDIRECT("E"&amp;ROW()-MOD(ROW()-10,2)),INDIRECT("'Plan hebdomadaire'!$C$5:$C$60"),"Vert clair")&gt;0</formula>
    </cfRule>
    <cfRule type="expression" dxfId="273" priority="41">
      <formula>COUNTIFS(INDIRECT("'Plan hebdomadaire'!$B$5:$B$60"),INDIRECT("E"&amp;ROW()-MOD(ROW()-10,2)),INDIRECT("'Plan hebdomadaire'!$C$5:$C$60"),"Lime")&gt;0</formula>
    </cfRule>
    <cfRule type="expression" dxfId="272" priority="42">
      <formula>COUNTIFS(INDIRECT("'Plan hebdomadaire'!$B$5:$B$60"),INDIRECT("E"&amp;ROW()-MOD(ROW()-10,2)),INDIRECT("'Plan hebdomadaire'!$C$5:$C$60"),"Jaune")&gt;0</formula>
    </cfRule>
    <cfRule type="expression" dxfId="271" priority="43">
      <formula>COUNTIFS(INDIRECT("'Plan hebdomadaire'!$B$5:$B$60"),INDIRECT("E"&amp;ROW()-MOD(ROW()-10,2)),INDIRECT("'Plan hebdomadaire'!$C$5:$C$60"),"Orange clair")&gt;0</formula>
    </cfRule>
    <cfRule type="expression" dxfId="270" priority="44">
      <formula>COUNTIFS(INDIRECT("'Plan hebdomadaire'!$B$5:$B$60"),INDIRECT("E"&amp;ROW()-MOD(ROW()-10,2)),INDIRECT("'Plan hebdomadaire'!$C$5:$C$60"),"Orange")&gt;0</formula>
    </cfRule>
    <cfRule type="expression" dxfId="269" priority="45">
      <formula>COUNTIFS(INDIRECT("'Plan hebdomadaire'!$B$5:$B$60"),INDIRECT("E"&amp;ROW()-MOD(ROW()-10,2)),INDIRECT("'Plan hebdomadaire'!$C$5:$C$60"),"Orange foncé")&gt;0</formula>
    </cfRule>
    <cfRule type="expression" dxfId="268" priority="46">
      <formula>COUNTIFS(INDIRECT("'Plan hebdomadaire'!$B$5:$B$60"),INDIRECT("E"&amp;ROW()-MOD(ROW()-10,2)),INDIRECT("'Plan hebdomadaire'!$C$5:$C$60"),"Brun sable")&gt;0</formula>
    </cfRule>
    <cfRule type="expression" dxfId="267" priority="47">
      <formula>COUNTIFS(INDIRECT("'Plan hebdomadaire'!$B$5:$B$60"),INDIRECT("E"&amp;ROW()-MOD(ROW()-10,2)),INDIRECT("'Plan hebdomadaire'!$C$5:$C$60"),"Brun")&gt;0</formula>
    </cfRule>
    <cfRule type="expression" dxfId="266" priority="48">
      <formula>COUNTIFS(INDIRECT("'Plan hebdomadaire'!$B$5:$B$60"),INDIRECT("E"&amp;ROW()-MOD(ROW()-10,2)),INDIRECT("'Plan hebdomadaire'!$C$5:$C$60"),"Gris clair")&gt;0</formula>
    </cfRule>
    <cfRule type="expression" dxfId="265" priority="49">
      <formula>COUNTIFS(INDIRECT("'Plan hebdomadaire'!$B$5:$B$60"),INDIRECT("E"&amp;ROW()-MOD(ROW()-10,2)),INDIRECT("'Plan hebdomadaire'!$C$5:$C$60"),"Gris")&gt;0</formula>
    </cfRule>
    <cfRule type="expression" dxfId="264" priority="50">
      <formula>COUNTIFS(INDIRECT("'Plan hebdomadaire'!$B$5:$B$60"),INDIRECT("E"&amp;ROW()-MOD(ROW()-10,2)),INDIRECT("'Plan hebdomadaire'!$C$5:$C$60"),"Bleu gris")&gt;0</formula>
    </cfRule>
    <cfRule type="expression" dxfId="263" priority="51">
      <formula>COUNTIFS(INDIRECT("'Plan hebdomadaire'!$B$5:$B$60"),INDIRECT("E"&amp;ROW()-MOD(ROW()-10,2)),INDIRECT("'Plan hebdomadaire'!$C$5:$C$60"),"Noir")&gt;0</formula>
    </cfRule>
    <cfRule type="expression" dxfId="262" priority="52">
      <formula>COUNTIFS(INDIRECT("'Plan hebdomadaire'!$B$5:$B$60"),INDIRECT("E"&amp;ROW()-MOD(ROW()-10,2)),INDIRECT("'Plan hebdomadaire'!$C$5:$C$60"),"Blanc")&gt;0</formula>
    </cfRule>
  </conditionalFormatting>
  <conditionalFormatting sqref="E11:E65">
    <cfRule type="expression" dxfId="77" priority="1">
      <formula>$H$2=TRUE</formula>
    </cfRule>
  </conditionalFormatting>
  <conditionalFormatting sqref="E11:E65">
    <cfRule type="expression" dxfId="76" priority="26">
      <formula>AND($B11="", ROW() = ROW($B$10) + COUNTIF($B$10:$B$65,"&lt;&gt;") + 1)</formula>
    </cfRule>
  </conditionalFormatting>
  <conditionalFormatting sqref="E11:E65">
    <cfRule type="expression" dxfId="75" priority="2">
      <formula>COUNTIFS(   INDIRECT("'Plan hebdomadaire'!$B$5:$B$60"),   INDIRECT("E"&amp;ROW()-MOD(ROW()-10,2)),   INDIRECT("'Plan hebdomadaire'!$C$5:$C$60"),   "Rouge" )&gt;0</formula>
    </cfRule>
    <cfRule type="expression" dxfId="74" priority="3">
      <formula>COUNTIFS(   INDIRECT("'Plan hebdomadaire'!$B$5:$B$60"),   INDIRECT("E"&amp;ROW()-MOD(ROW()-10,2)),   INDIRECT("'Plan hebdomadaire'!$C$5:$C$60"),   "Rose clair" )&gt;0</formula>
    </cfRule>
    <cfRule type="expression" dxfId="73" priority="4">
      <formula>COUNTIFS(   INDIRECT("'Plan hebdomadaire'!$B$5:$B$60"),   INDIRECT("E"&amp;ROW()-MOD(ROW()-10,2)),   INDIRECT("'Plan hebdomadaire'!$C$5:$C$60"),   "Rose foncé" )&gt;0</formula>
    </cfRule>
    <cfRule type="expression" dxfId="72" priority="5">
      <formula>COUNTIFS(   INDIRECT("'Plan hebdomadaire'!$B$5:$B$60"),   INDIRECT("E"&amp;ROW()-MOD(ROW()-10,2)),   INDIRECT("'Plan hebdomadaire'!$C$5:$C$60"),   "Violet" )&gt;0</formula>
    </cfRule>
    <cfRule type="expression" dxfId="71" priority="6">
      <formula>COUNTIFS(   INDIRECT("'Plan hebdomadaire'!$B$5:$B$60"),   INDIRECT("E"&amp;ROW()-MOD(ROW()-10,2)),   INDIRECT("'Plan hebdomadaire'!$C$5:$C$60"),   "Lavande" )&gt;0</formula>
    </cfRule>
    <cfRule type="expression" dxfId="70" priority="7">
      <formula>COUNTIFS(INDIRECT("'Plan hebdomadaire'!$B$5:$B$60"),INDIRECT("E"&amp;ROW()-MOD(ROW()-10,2)),INDIRECT("'Plan hebdomadaire'!$C$5:$C$60"),"Indigo")&gt;0</formula>
    </cfRule>
    <cfRule type="expression" dxfId="69" priority="8">
      <formula>COUNTIFS(INDIRECT("'Plan hebdomadaire'!$B$5:$B$60"),INDIRECT("E"&amp;ROW()-MOD(ROW()-10,2)),INDIRECT("'Plan hebdomadaire'!$C$5:$C$60"),"Bleu")&gt;0</formula>
    </cfRule>
    <cfRule type="expression" dxfId="68" priority="9">
      <formula>COUNTIFS(INDIRECT("'Plan hebdomadaire'!$B$5:$B$60"),INDIRECT("E"&amp;ROW()-MOD(ROW()-10,2)),INDIRECT("'Plan hebdomadaire'!$C$5:$C$60"),"Bleu ciel")&gt;0</formula>
    </cfRule>
    <cfRule type="expression" dxfId="67" priority="10">
      <formula>COUNTIFS(INDIRECT("'Plan hebdomadaire'!$B$5:$B$60"),INDIRECT("E"&amp;ROW()-MOD(ROW()-10,2)),INDIRECT("'Plan hebdomadaire'!$C$5:$C$60"),"Azurin")&gt;0</formula>
    </cfRule>
    <cfRule type="expression" dxfId="66" priority="11">
      <formula>COUNTIFS(INDIRECT("'Plan hebdomadaire'!$B$5:$B$60"),INDIRECT("E"&amp;ROW()-MOD(ROW()-10,2)),INDIRECT("'Plan hebdomadaire'!$C$5:$C$60"),"Turquoise")&gt;0</formula>
    </cfRule>
    <cfRule type="expression" dxfId="65" priority="12">
      <formula>COUNTIFS(INDIRECT("'Plan hebdomadaire'!$B$5:$B$60"),INDIRECT("E"&amp;ROW()-MOD(ROW()-10,2)),INDIRECT("'Plan hebdomadaire'!$C$5:$C$60"),"Vert")&gt;0</formula>
    </cfRule>
    <cfRule type="expression" dxfId="64" priority="13">
      <formula>COUNTIFS(INDIRECT("'Plan hebdomadaire'!$B$5:$B$60"),INDIRECT("E"&amp;ROW()-MOD(ROW()-10,2)),INDIRECT("'Plan hebdomadaire'!$C$5:$C$60"),"Vert clair")&gt;0</formula>
    </cfRule>
    <cfRule type="expression" dxfId="63" priority="14">
      <formula>COUNTIFS(INDIRECT("'Plan hebdomadaire'!$B$5:$B$60"),INDIRECT("E"&amp;ROW()-MOD(ROW()-10,2)),INDIRECT("'Plan hebdomadaire'!$C$5:$C$60"),"Lime")&gt;0</formula>
    </cfRule>
    <cfRule type="expression" dxfId="62" priority="15">
      <formula>COUNTIFS(INDIRECT("'Plan hebdomadaire'!$B$5:$B$60"),INDIRECT("E"&amp;ROW()-MOD(ROW()-10,2)),INDIRECT("'Plan hebdomadaire'!$C$5:$C$60"),"Jaune")&gt;0</formula>
    </cfRule>
    <cfRule type="expression" dxfId="61" priority="16">
      <formula>COUNTIFS(INDIRECT("'Plan hebdomadaire'!$B$5:$B$60"),INDIRECT("E"&amp;ROW()-MOD(ROW()-10,2)),INDIRECT("'Plan hebdomadaire'!$C$5:$C$60"),"Orange clair")&gt;0</formula>
    </cfRule>
    <cfRule type="expression" dxfId="60" priority="17">
      <formula>COUNTIFS(INDIRECT("'Plan hebdomadaire'!$B$5:$B$60"),INDIRECT("E"&amp;ROW()-MOD(ROW()-10,2)),INDIRECT("'Plan hebdomadaire'!$C$5:$C$60"),"Orange")&gt;0</formula>
    </cfRule>
    <cfRule type="expression" dxfId="59" priority="18">
      <formula>COUNTIFS(INDIRECT("'Plan hebdomadaire'!$B$5:$B$60"),INDIRECT("E"&amp;ROW()-MOD(ROW()-10,2)),INDIRECT("'Plan hebdomadaire'!$C$5:$C$60"),"Orange foncé")&gt;0</formula>
    </cfRule>
    <cfRule type="expression" dxfId="58" priority="19">
      <formula>COUNTIFS(INDIRECT("'Plan hebdomadaire'!$B$5:$B$60"),INDIRECT("E"&amp;ROW()-MOD(ROW()-10,2)),INDIRECT("'Plan hebdomadaire'!$C$5:$C$60"),"Brun sable")&gt;0</formula>
    </cfRule>
    <cfRule type="expression" dxfId="57" priority="20">
      <formula>COUNTIFS(INDIRECT("'Plan hebdomadaire'!$B$5:$B$60"),INDIRECT("E"&amp;ROW()-MOD(ROW()-10,2)),INDIRECT("'Plan hebdomadaire'!$C$5:$C$60"),"Brun")&gt;0</formula>
    </cfRule>
    <cfRule type="expression" dxfId="56" priority="21">
      <formula>COUNTIFS(INDIRECT("'Plan hebdomadaire'!$B$5:$B$60"),INDIRECT("E"&amp;ROW()-MOD(ROW()-10,2)),INDIRECT("'Plan hebdomadaire'!$C$5:$C$60"),"Gris clair")&gt;0</formula>
    </cfRule>
    <cfRule type="expression" dxfId="55" priority="22">
      <formula>COUNTIFS(INDIRECT("'Plan hebdomadaire'!$B$5:$B$60"),INDIRECT("E"&amp;ROW()-MOD(ROW()-10,2)),INDIRECT("'Plan hebdomadaire'!$C$5:$C$60"),"Gris")&gt;0</formula>
    </cfRule>
    <cfRule type="expression" dxfId="54" priority="23">
      <formula>COUNTIFS(INDIRECT("'Plan hebdomadaire'!$B$5:$B$60"),INDIRECT("E"&amp;ROW()-MOD(ROW()-10,2)),INDIRECT("'Plan hebdomadaire'!$C$5:$C$60"),"Bleu gris")&gt;0</formula>
    </cfRule>
    <cfRule type="expression" dxfId="53" priority="24">
      <formula>COUNTIFS(INDIRECT("'Plan hebdomadaire'!$B$5:$B$60"),INDIRECT("E"&amp;ROW()-MOD(ROW()-10,2)),INDIRECT("'Plan hebdomadaire'!$C$5:$C$60"),"Noir")&gt;0</formula>
    </cfRule>
    <cfRule type="expression" dxfId="52" priority="25">
      <formula>COUNTIFS(INDIRECT("'Plan hebdomadaire'!$B$5:$B$60"),INDIRECT("E"&amp;ROW()-MOD(ROW()-10,2)),INDIRECT("'Plan hebdomadaire'!$C$5:$C$60"),"Blanc")&gt;0</formula>
    </cfRule>
  </conditionalFormatting>
  <printOptions horizontalCentered="1"/>
  <pageMargins left="0.7" right="0.7" top="0.75" bottom="0.75" header="0" footer="0"/>
  <pageSetup paperSize="9" fitToHeight="0" pageOrder="overThenDown"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L66"/>
  <sheetViews>
    <sheetView showGridLines="0" workbookViewId="0">
      <selection activeCell="G11" sqref="G11"/>
    </sheetView>
  </sheetViews>
  <sheetFormatPr baseColWidth="10" defaultColWidth="0" defaultRowHeight="15.75" customHeight="1" zeroHeight="1" x14ac:dyDescent="0.2"/>
  <cols>
    <col min="1" max="1" width="2.28515625" customWidth="1"/>
    <col min="2" max="2" width="7.85546875" customWidth="1"/>
    <col min="3" max="3" width="1.42578125" customWidth="1"/>
    <col min="4" max="4" width="1.42578125" hidden="1" customWidth="1"/>
    <col min="5" max="5" width="18.5703125" customWidth="1"/>
    <col min="6" max="6" width="2.28515625" customWidth="1"/>
    <col min="7" max="7" width="72" customWidth="1"/>
    <col min="8" max="8" width="2.28515625" customWidth="1"/>
    <col min="9" max="9" width="28.5703125" customWidth="1"/>
    <col min="10" max="10" width="1.42578125" customWidth="1"/>
    <col min="11" max="11" width="21.42578125" customWidth="1"/>
    <col min="12" max="12" width="2.28515625" customWidth="1"/>
  </cols>
  <sheetData>
    <row r="1" spans="1:12" ht="9.75" customHeight="1" x14ac:dyDescent="0.2">
      <c r="A1" s="2"/>
      <c r="B1" s="2"/>
      <c r="C1" s="2"/>
      <c r="D1" s="2"/>
      <c r="E1" s="2"/>
      <c r="F1" s="2"/>
      <c r="G1" s="2"/>
      <c r="H1" s="2"/>
      <c r="I1" s="2"/>
      <c r="J1" s="2"/>
      <c r="K1" s="2"/>
      <c r="L1" s="2"/>
    </row>
    <row r="2" spans="1:12" ht="27" customHeight="1" x14ac:dyDescent="0.2">
      <c r="A2" s="2"/>
      <c r="B2" s="40" t="s">
        <v>76</v>
      </c>
      <c r="C2" s="40"/>
      <c r="D2" s="40"/>
      <c r="E2" s="41"/>
      <c r="F2" s="41"/>
      <c r="G2" s="42">
        <f>IF(ISNUMBER('Plan hebdomadaire'!H2), 'Plan hebdomadaire'!H2+4, "Veuillez spécifiez la semaine dans le Plan hebdomadaire !")</f>
        <v>45905</v>
      </c>
      <c r="H2" s="114" t="b">
        <v>0</v>
      </c>
      <c r="I2" s="43" t="s">
        <v>65</v>
      </c>
      <c r="J2" s="44"/>
      <c r="K2" s="45"/>
      <c r="L2" s="2"/>
    </row>
    <row r="3" spans="1:12" ht="12" customHeight="1" x14ac:dyDescent="0.2">
      <c r="A3" s="2"/>
      <c r="B3" s="2"/>
      <c r="C3" s="2"/>
      <c r="D3" s="2"/>
      <c r="E3" s="2"/>
      <c r="F3" s="2"/>
      <c r="G3" s="2"/>
      <c r="H3" s="2"/>
      <c r="I3" s="2"/>
      <c r="J3" s="2"/>
      <c r="K3" s="2"/>
      <c r="L3" s="2"/>
    </row>
    <row r="4" spans="1:12" ht="12" customHeight="1" x14ac:dyDescent="0.2">
      <c r="A4" s="2"/>
      <c r="B4" s="46" t="s">
        <v>66</v>
      </c>
      <c r="C4" s="47"/>
      <c r="D4" s="47"/>
      <c r="E4" s="48"/>
      <c r="F4" s="49"/>
      <c r="G4" s="48"/>
      <c r="H4" s="50"/>
      <c r="I4" s="46" t="s">
        <v>67</v>
      </c>
      <c r="J4" s="51"/>
      <c r="K4" s="48"/>
      <c r="L4" s="2"/>
    </row>
    <row r="5" spans="1:12" s="116" customFormat="1" ht="51" x14ac:dyDescent="0.2">
      <c r="A5" s="48"/>
      <c r="B5" s="139"/>
      <c r="C5" s="140"/>
      <c r="D5" s="140"/>
      <c r="E5" s="140"/>
      <c r="F5" s="140"/>
      <c r="G5" s="141"/>
      <c r="H5" s="115" t="str">
        <f>REPT(CHAR(10)&amp;CHAR(160), 3)</f>
        <v xml:space="preserve">
 </v>
      </c>
      <c r="I5" s="139"/>
      <c r="J5" s="140"/>
      <c r="K5" s="141"/>
      <c r="L5" s="48"/>
    </row>
    <row r="6" spans="1:12" ht="7.5" customHeight="1" x14ac:dyDescent="0.2">
      <c r="A6" s="2"/>
      <c r="B6" s="52"/>
      <c r="C6" s="52"/>
      <c r="D6" s="52"/>
      <c r="E6" s="52"/>
      <c r="F6" s="52"/>
      <c r="G6" s="52"/>
      <c r="H6" s="52"/>
      <c r="I6" s="52"/>
      <c r="J6" s="52"/>
      <c r="K6" s="52"/>
      <c r="L6" s="2"/>
    </row>
    <row r="7" spans="1:12" ht="7.5" customHeight="1" x14ac:dyDescent="0.2">
      <c r="A7" s="2"/>
      <c r="B7" s="50"/>
      <c r="C7" s="117"/>
      <c r="D7" s="117"/>
      <c r="E7" s="50"/>
      <c r="F7" s="50"/>
      <c r="G7" s="50"/>
      <c r="H7" s="50"/>
      <c r="I7" s="50"/>
      <c r="J7" s="50"/>
      <c r="K7" s="50"/>
      <c r="L7" s="2"/>
    </row>
    <row r="8" spans="1:12" ht="24.75" customHeight="1" x14ac:dyDescent="0.2">
      <c r="A8" s="2"/>
      <c r="B8" s="118" t="s">
        <v>8</v>
      </c>
      <c r="C8" s="119"/>
      <c r="D8" s="119"/>
      <c r="E8" s="53" t="s">
        <v>68</v>
      </c>
      <c r="F8" s="120"/>
      <c r="G8" s="54" t="s">
        <v>69</v>
      </c>
      <c r="H8" s="50"/>
      <c r="I8" s="54" t="s">
        <v>70</v>
      </c>
      <c r="J8" s="120"/>
      <c r="K8" s="54" t="s">
        <v>71</v>
      </c>
      <c r="L8" s="2"/>
    </row>
    <row r="9" spans="1:12" ht="7.5" customHeight="1" x14ac:dyDescent="0.2">
      <c r="A9" s="2"/>
      <c r="B9" s="55"/>
      <c r="C9" s="56"/>
      <c r="D9" s="56"/>
      <c r="E9" s="57"/>
      <c r="F9" s="58"/>
      <c r="G9" s="58"/>
      <c r="H9" s="59"/>
      <c r="I9" s="58"/>
      <c r="J9" s="59"/>
      <c r="K9" s="58"/>
      <c r="L9" s="2"/>
    </row>
    <row r="10" spans="1:12" ht="12.75" x14ac:dyDescent="0.2">
      <c r="A10" s="2"/>
      <c r="B10" s="60" t="str" cm="1">
        <f t="array" ref="B10">IFERROR(IF(MOD(ROW() - ROW($B$10) + 1, 2) = 1, TEXT(INDEX(_xlfn._xlws.FILTER('Plan hebdomadaire'!E$5:E$60, ('Plan hebdomadaire'!E$5:E$60 &lt;&gt; "")), INT((ROW() - ROW($B$10) + 2) / 2)), "hh:mm"), TEXT(INDEX(_xlfn._xlws.FILTER('Plan hebdomadaire'!E$5:E$60, ('Plan hebdomadaire'!E$5:E$60 &lt;&gt; "")), INT((ROW() - ROW($B$10) + 3) / 2)), "hh:mm") &amp; CHAR(10)), "")</f>
        <v>08:00</v>
      </c>
      <c r="C10" s="61"/>
      <c r="D10" s="61" t="str" cm="1">
        <f t="array" ref="D10:D18">_xlfn._xlws.FILTER(IF((('Plan hebdomadaire'!F5:F30 = "") + ('Plan hebdomadaire'!F5:F30 = 0)) &gt; 0, "", 'Plan hebdomadaire'!F5:F30), ('Plan hebdomadaire'!E5:E30 &lt;&gt; ""))</f>
        <v>Exemple</v>
      </c>
      <c r="E10" s="122" t="str" cm="1">
        <f t="array" ref="E10:E26">IFERROR(_xlfn._xlws.FILTER(IF((('Plan hebdomadaire'!J5:J60 = "Sous-titre…") + ('Plan hebdomadaire'!J5:J60 = "Sous-titre...") + ('Plan hebdomadaire'!J5:J60 = "")), "", 'Plan hebdomadaire'!J5:J60), ($B$11:$B$66 &lt;&gt; "")), "")</f>
        <v/>
      </c>
      <c r="F10" s="62" t="str">
        <f>IF(G10&lt;&gt;"","📌",IF(E10&lt;&gt;""," Mémo :",""))</f>
        <v/>
      </c>
      <c r="G10" s="63"/>
      <c r="H10" s="59"/>
      <c r="I10" s="64"/>
      <c r="J10" s="59"/>
      <c r="K10" s="64"/>
      <c r="L10" s="2"/>
    </row>
    <row r="11" spans="1:12" ht="24" x14ac:dyDescent="0.2">
      <c r="A11" s="2"/>
      <c r="B11" s="65" t="str" cm="1">
        <f t="array" ref="B11">IFERROR(IF(MOD(ROW() - ROW($B$10) + 1, 2) = 1, TEXT(INDEX(_xlfn._xlws.FILTER('Plan hebdomadaire'!E$5:E$60, ('Plan hebdomadaire'!E$5:E$60 &lt;&gt; "")), INT((ROW() - ROW($B$10) + 2) / 2)), "hh:mm"), TEXT(INDEX(_xlfn._xlws.FILTER('Plan hebdomadaire'!E$5:E$60, ('Plan hebdomadaire'!E$5:E$60 &lt;&gt; "")), INT((ROW() - ROW($B$10) + 3) / 2)), "hh:mm") &amp; CHAR(10)), "")</f>
        <v xml:space="preserve">08:50
</v>
      </c>
      <c r="C11" s="61"/>
      <c r="D11" s="61" t="str">
        <v/>
      </c>
      <c r="E11" s="123" t="str">
        <v/>
      </c>
      <c r="F11" s="66"/>
      <c r="G11" s="58"/>
      <c r="H11" s="59"/>
      <c r="I11" s="58"/>
      <c r="J11" s="59"/>
      <c r="K11" s="58"/>
      <c r="L11" s="2"/>
    </row>
    <row r="12" spans="1:12" ht="12.75" x14ac:dyDescent="0.2">
      <c r="A12" s="2"/>
      <c r="B12" s="60" t="str" cm="1">
        <f t="array" ref="B12">IFERROR(IF(MOD(ROW() - ROW($B$10) + 1, 2) = 1, TEXT(INDEX(_xlfn._xlws.FILTER('Plan hebdomadaire'!E$5:E$60, ('Plan hebdomadaire'!E$5:E$60 &lt;&gt; "")), INT((ROW() - ROW($B$10) + 2) / 2)), "hh:mm"), TEXT(INDEX(_xlfn._xlws.FILTER('Plan hebdomadaire'!E$5:E$60, ('Plan hebdomadaire'!E$5:E$60 &lt;&gt; "")), INT((ROW() - ROW($B$10) + 3) / 2)), "hh:mm") &amp; CHAR(10)), "")</f>
        <v>08:50</v>
      </c>
      <c r="C12" s="61"/>
      <c r="D12" s="61" t="str">
        <v/>
      </c>
      <c r="E12" s="122" t="str">
        <v/>
      </c>
      <c r="F12" s="62" t="str">
        <f>IF(G12&lt;&gt;"","📌",IF(E12&lt;&gt;""," Mémo :",""))</f>
        <v/>
      </c>
      <c r="G12" s="63"/>
      <c r="H12" s="59"/>
      <c r="I12" s="64"/>
      <c r="J12" s="59"/>
      <c r="K12" s="64"/>
      <c r="L12" s="2"/>
    </row>
    <row r="13" spans="1:12" ht="24" x14ac:dyDescent="0.2">
      <c r="A13" s="2"/>
      <c r="B13" s="65" t="str" cm="1">
        <f t="array" ref="B13">IFERROR(IF(MOD(ROW() - ROW($B$10) + 1, 2) = 1, TEXT(INDEX(_xlfn._xlws.FILTER('Plan hebdomadaire'!E$5:E$60, ('Plan hebdomadaire'!E$5:E$60 &lt;&gt; "")), INT((ROW() - ROW($B$10) + 2) / 2)), "hh:mm"), TEXT(INDEX(_xlfn._xlws.FILTER('Plan hebdomadaire'!E$5:E$60, ('Plan hebdomadaire'!E$5:E$60 &lt;&gt; "")), INT((ROW() - ROW($B$10) + 3) / 2)), "hh:mm") &amp; CHAR(10)), "")</f>
        <v xml:space="preserve">09:40
</v>
      </c>
      <c r="C13" s="61"/>
      <c r="D13" s="61" t="str">
        <v/>
      </c>
      <c r="E13" s="152" t="str">
        <v/>
      </c>
      <c r="F13" s="58"/>
      <c r="G13" s="58"/>
      <c r="H13" s="59"/>
      <c r="I13" s="58"/>
      <c r="J13" s="59"/>
      <c r="K13" s="58"/>
      <c r="L13" s="2"/>
    </row>
    <row r="14" spans="1:12" ht="12.75" x14ac:dyDescent="0.2">
      <c r="A14" s="2"/>
      <c r="B14" s="60" t="str" cm="1">
        <f t="array" ref="B14">IFERROR(IF(MOD(ROW() - ROW($B$10) + 1, 2) = 1, TEXT(INDEX(_xlfn._xlws.FILTER('Plan hebdomadaire'!E$5:E$60, ('Plan hebdomadaire'!E$5:E$60 &lt;&gt; "")), INT((ROW() - ROW($B$10) + 2) / 2)), "hh:mm"), TEXT(INDEX(_xlfn._xlws.FILTER('Plan hebdomadaire'!E$5:E$60, ('Plan hebdomadaire'!E$5:E$60 &lt;&gt; "")), INT((ROW() - ROW($B$10) + 3) / 2)), "hh:mm") &amp; CHAR(10)), "")</f>
        <v>09:40</v>
      </c>
      <c r="C14" s="61"/>
      <c r="D14" s="61" t="str">
        <v/>
      </c>
      <c r="E14" s="122" t="str">
        <v/>
      </c>
      <c r="F14" s="62" t="str">
        <f>IF(G14&lt;&gt;"","📌",IF(E14&lt;&gt;""," Mémo :",""))</f>
        <v/>
      </c>
      <c r="G14" s="63"/>
      <c r="H14" s="59"/>
      <c r="I14" s="64"/>
      <c r="J14" s="59"/>
      <c r="K14" s="64"/>
      <c r="L14" s="2"/>
    </row>
    <row r="15" spans="1:12" ht="24" x14ac:dyDescent="0.2">
      <c r="A15" s="2"/>
      <c r="B15" s="65" t="str" cm="1">
        <f t="array" ref="B15">IFERROR(IF(MOD(ROW() - ROW($B$10) + 1, 2) = 1, TEXT(INDEX(_xlfn._xlws.FILTER('Plan hebdomadaire'!E$5:E$60, ('Plan hebdomadaire'!E$5:E$60 &lt;&gt; "")), INT((ROW() - ROW($B$10) + 2) / 2)), "hh:mm"), TEXT(INDEX(_xlfn._xlws.FILTER('Plan hebdomadaire'!E$5:E$60, ('Plan hebdomadaire'!E$5:E$60 &lt;&gt; "")), INT((ROW() - ROW($B$10) + 3) / 2)), "hh:mm") &amp; CHAR(10)), "")</f>
        <v xml:space="preserve">10:00
</v>
      </c>
      <c r="C15" s="61"/>
      <c r="D15" s="61" t="str">
        <v/>
      </c>
      <c r="E15" s="152" t="str">
        <v/>
      </c>
      <c r="F15" s="58"/>
      <c r="G15" s="58"/>
      <c r="H15" s="59"/>
      <c r="I15" s="58"/>
      <c r="J15" s="59"/>
      <c r="K15" s="58"/>
      <c r="L15" s="2"/>
    </row>
    <row r="16" spans="1:12" ht="12.75" x14ac:dyDescent="0.2">
      <c r="A16" s="2"/>
      <c r="B16" s="60" t="str" cm="1">
        <f t="array" ref="B16">IFERROR(IF(MOD(ROW() - ROW($B$10) + 1, 2) = 1, TEXT(INDEX(_xlfn._xlws.FILTER('Plan hebdomadaire'!E$5:E$60, ('Plan hebdomadaire'!E$5:E$60 &lt;&gt; "")), INT((ROW() - ROW($B$10) + 2) / 2)), "hh:mm"), TEXT(INDEX(_xlfn._xlws.FILTER('Plan hebdomadaire'!E$5:E$60, ('Plan hebdomadaire'!E$5:E$60 &lt;&gt; "")), INT((ROW() - ROW($B$10) + 3) / 2)), "hh:mm") &amp; CHAR(10)), "")</f>
        <v>10:00</v>
      </c>
      <c r="C16" s="61"/>
      <c r="D16" s="61" t="str">
        <v/>
      </c>
      <c r="E16" s="122" t="str">
        <v/>
      </c>
      <c r="F16" s="62" t="str">
        <f>IF(G16&lt;&gt;"","📌",IF(E16&lt;&gt;""," Mémo :",""))</f>
        <v/>
      </c>
      <c r="G16" s="63"/>
      <c r="H16" s="59"/>
      <c r="I16" s="64"/>
      <c r="J16" s="59"/>
      <c r="K16" s="64"/>
      <c r="L16" s="2"/>
    </row>
    <row r="17" spans="1:12" ht="24" x14ac:dyDescent="0.2">
      <c r="A17" s="2"/>
      <c r="B17" s="65" t="str" cm="1">
        <f t="array" ref="B17">IFERROR(IF(MOD(ROW() - ROW($B$10) + 1, 2) = 1, TEXT(INDEX(_xlfn._xlws.FILTER('Plan hebdomadaire'!E$5:E$60, ('Plan hebdomadaire'!E$5:E$60 &lt;&gt; "")), INT((ROW() - ROW($B$10) + 2) / 2)), "hh:mm"), TEXT(INDEX(_xlfn._xlws.FILTER('Plan hebdomadaire'!E$5:E$60, ('Plan hebdomadaire'!E$5:E$60 &lt;&gt; "")), INT((ROW() - ROW($B$10) + 3) / 2)), "hh:mm") &amp; CHAR(10)), "")</f>
        <v xml:space="preserve">10:50
</v>
      </c>
      <c r="C17" s="61"/>
      <c r="D17" s="61" t="str">
        <v/>
      </c>
      <c r="E17" s="152" t="str">
        <v/>
      </c>
      <c r="F17" s="58"/>
      <c r="G17" s="58"/>
      <c r="H17" s="59"/>
      <c r="I17" s="58"/>
      <c r="J17" s="67"/>
      <c r="K17" s="68"/>
      <c r="L17" s="2"/>
    </row>
    <row r="18" spans="1:12" ht="12.75" x14ac:dyDescent="0.2">
      <c r="A18" s="2"/>
      <c r="B18" s="60" t="str" cm="1">
        <f t="array" ref="B18">IFERROR(IF(MOD(ROW() - ROW($B$10) + 1, 2) = 1, TEXT(INDEX(_xlfn._xlws.FILTER('Plan hebdomadaire'!E$5:E$60, ('Plan hebdomadaire'!E$5:E$60 &lt;&gt; "")), INT((ROW() - ROW($B$10) + 2) / 2)), "hh:mm"), TEXT(INDEX(_xlfn._xlws.FILTER('Plan hebdomadaire'!E$5:E$60, ('Plan hebdomadaire'!E$5:E$60 &lt;&gt; "")), INT((ROW() - ROW($B$10) + 3) / 2)), "hh:mm") &amp; CHAR(10)), "")</f>
        <v>10:50</v>
      </c>
      <c r="C18" s="61"/>
      <c r="D18" s="61" t="str">
        <v/>
      </c>
      <c r="E18" s="122" t="str">
        <v/>
      </c>
      <c r="F18" s="62" t="str">
        <f>IF(G18&lt;&gt;"","📌",IF(E18&lt;&gt;""," Mémo :",""))</f>
        <v/>
      </c>
      <c r="G18" s="63"/>
      <c r="H18" s="59"/>
      <c r="I18" s="64"/>
      <c r="J18" s="59"/>
      <c r="K18" s="64"/>
      <c r="L18" s="2"/>
    </row>
    <row r="19" spans="1:12" ht="24" x14ac:dyDescent="0.2">
      <c r="A19" s="2"/>
      <c r="B19" s="65" t="str" cm="1">
        <f t="array" ref="B19">IFERROR(IF(MOD(ROW() - ROW($B$10) + 1, 2) = 1, TEXT(INDEX(_xlfn._xlws.FILTER('Plan hebdomadaire'!E$5:E$60, ('Plan hebdomadaire'!E$5:E$60 &lt;&gt; "")), INT((ROW() - ROW($B$10) + 2) / 2)), "hh:mm"), TEXT(INDEX(_xlfn._xlws.FILTER('Plan hebdomadaire'!E$5:E$60, ('Plan hebdomadaire'!E$5:E$60 &lt;&gt; "")), INT((ROW() - ROW($B$10) + 3) / 2)), "hh:mm") &amp; CHAR(10)), "")</f>
        <v xml:space="preserve">11:30
</v>
      </c>
      <c r="C19" s="61"/>
      <c r="D19" s="61"/>
      <c r="E19" s="152" t="str">
        <v/>
      </c>
      <c r="F19" s="58"/>
      <c r="G19" s="58"/>
      <c r="H19" s="59"/>
      <c r="I19" s="58"/>
      <c r="J19" s="59"/>
      <c r="K19" s="58"/>
      <c r="L19" s="2"/>
    </row>
    <row r="20" spans="1:12" ht="12.75" x14ac:dyDescent="0.2">
      <c r="A20" s="2"/>
      <c r="B20" s="60" t="str" cm="1">
        <f t="array" ref="B20">IFERROR(IF(MOD(ROW() - ROW($B$10) + 1, 2) = 1, TEXT(INDEX(_xlfn._xlws.FILTER('Plan hebdomadaire'!E$5:E$60, ('Plan hebdomadaire'!E$5:E$60 &lt;&gt; "")), INT((ROW() - ROW($B$10) + 2) / 2)), "hh:mm"), TEXT(INDEX(_xlfn._xlws.FILTER('Plan hebdomadaire'!E$5:E$60, ('Plan hebdomadaire'!E$5:E$60 &lt;&gt; "")), INT((ROW() - ROW($B$10) + 3) / 2)), "hh:mm") &amp; CHAR(10)), "")</f>
        <v>11:30</v>
      </c>
      <c r="C20" s="61"/>
      <c r="D20" s="61"/>
      <c r="E20" s="122" t="str">
        <v/>
      </c>
      <c r="F20" s="62" t="str">
        <f>IF(G20&lt;&gt;"","📌",IF(E20&lt;&gt;""," Mémo :",""))</f>
        <v/>
      </c>
      <c r="G20" s="63"/>
      <c r="H20" s="59"/>
      <c r="I20" s="64"/>
      <c r="J20" s="59"/>
      <c r="K20" s="64"/>
      <c r="L20" s="2"/>
    </row>
    <row r="21" spans="1:12" ht="24" x14ac:dyDescent="0.2">
      <c r="A21" s="2"/>
      <c r="B21" s="65" t="str" cm="1">
        <f t="array" ref="B21">IFERROR(IF(MOD(ROW() - ROW($B$10) + 1, 2) = 1, TEXT(INDEX(_xlfn._xlws.FILTER('Plan hebdomadaire'!E$5:E$60, ('Plan hebdomadaire'!E$5:E$60 &lt;&gt; "")), INT((ROW() - ROW($B$10) + 2) / 2)), "hh:mm"), TEXT(INDEX(_xlfn._xlws.FILTER('Plan hebdomadaire'!E$5:E$60, ('Plan hebdomadaire'!E$5:E$60 &lt;&gt; "")), INT((ROW() - ROW($B$10) + 3) / 2)), "hh:mm") &amp; CHAR(10)), "")</f>
        <v xml:space="preserve">13:50
</v>
      </c>
      <c r="C21" s="61"/>
      <c r="D21" s="61"/>
      <c r="E21" s="153" t="str">
        <v/>
      </c>
      <c r="F21" s="58"/>
      <c r="G21" s="58"/>
      <c r="H21" s="59"/>
      <c r="I21" s="58"/>
      <c r="J21" s="59"/>
      <c r="K21" s="58"/>
      <c r="L21" s="2"/>
    </row>
    <row r="22" spans="1:12" ht="12.75" x14ac:dyDescent="0.2">
      <c r="A22" s="2"/>
      <c r="B22" s="60" t="str" cm="1">
        <f t="array" ref="B22">IFERROR(IF(MOD(ROW() - ROW($B$10) + 1, 2) = 1, TEXT(INDEX(_xlfn._xlws.FILTER('Plan hebdomadaire'!E$5:E$60, ('Plan hebdomadaire'!E$5:E$60 &lt;&gt; "")), INT((ROW() - ROW($B$10) + 2) / 2)), "hh:mm"), TEXT(INDEX(_xlfn._xlws.FILTER('Plan hebdomadaire'!E$5:E$60, ('Plan hebdomadaire'!E$5:E$60 &lt;&gt; "")), INT((ROW() - ROW($B$10) + 3) / 2)), "hh:mm") &amp; CHAR(10)), "")</f>
        <v>13:50</v>
      </c>
      <c r="C22" s="61"/>
      <c r="D22" s="61"/>
      <c r="E22" s="122" t="str">
        <v/>
      </c>
      <c r="F22" s="62" t="str">
        <f>IF(G22&lt;&gt;"","📌",IF(E22&lt;&gt;""," Mémo :",""))</f>
        <v/>
      </c>
      <c r="G22" s="63"/>
      <c r="H22" s="59"/>
      <c r="I22" s="64"/>
      <c r="J22" s="59"/>
      <c r="K22" s="64"/>
      <c r="L22" s="2"/>
    </row>
    <row r="23" spans="1:12" ht="24" x14ac:dyDescent="0.2">
      <c r="A23" s="2"/>
      <c r="B23" s="65" t="str" cm="1">
        <f t="array" ref="B23">IFERROR(IF(MOD(ROW() - ROW($B$10) + 1, 2) = 1, TEXT(INDEX(_xlfn._xlws.FILTER('Plan hebdomadaire'!E$5:E$60, ('Plan hebdomadaire'!E$5:E$60 &lt;&gt; "")), INT((ROW() - ROW($B$10) + 2) / 2)), "hh:mm"), TEXT(INDEX(_xlfn._xlws.FILTER('Plan hebdomadaire'!E$5:E$60, ('Plan hebdomadaire'!E$5:E$60 &lt;&gt; "")), INT((ROW() - ROW($B$10) + 3) / 2)), "hh:mm") &amp; CHAR(10)), "")</f>
        <v xml:space="preserve">14:40
</v>
      </c>
      <c r="C23" s="61"/>
      <c r="D23" s="61"/>
      <c r="E23" s="152" t="str">
        <v/>
      </c>
      <c r="F23" s="58"/>
      <c r="G23" s="58"/>
      <c r="H23" s="59"/>
      <c r="I23" s="58"/>
      <c r="J23" s="59"/>
      <c r="K23" s="58"/>
      <c r="L23" s="2"/>
    </row>
    <row r="24" spans="1:12" ht="12.75" x14ac:dyDescent="0.2">
      <c r="A24" s="2"/>
      <c r="B24" s="60" t="str" cm="1">
        <f t="array" ref="B24">IFERROR(IF(MOD(ROW() - ROW($B$10) + 1, 2) = 1, TEXT(INDEX(_xlfn._xlws.FILTER('Plan hebdomadaire'!E$5:E$60, ('Plan hebdomadaire'!E$5:E$60 &lt;&gt; "")), INT((ROW() - ROW($B$10) + 2) / 2)), "hh:mm"), TEXT(INDEX(_xlfn._xlws.FILTER('Plan hebdomadaire'!E$5:E$60, ('Plan hebdomadaire'!E$5:E$60 &lt;&gt; "")), INT((ROW() - ROW($B$10) + 3) / 2)), "hh:mm") &amp; CHAR(10)), "")</f>
        <v>14:40</v>
      </c>
      <c r="C24" s="61"/>
      <c r="D24" s="61"/>
      <c r="E24" s="122" t="str">
        <v/>
      </c>
      <c r="F24" s="62" t="str">
        <f>IF(G24&lt;&gt;"","📌",IF(E24&lt;&gt;""," Mémo :",""))</f>
        <v/>
      </c>
      <c r="G24" s="63"/>
      <c r="H24" s="59"/>
      <c r="I24" s="64"/>
      <c r="J24" s="59"/>
      <c r="K24" s="64"/>
      <c r="L24" s="2"/>
    </row>
    <row r="25" spans="1:12" ht="24" x14ac:dyDescent="0.2">
      <c r="A25" s="2"/>
      <c r="B25" s="65" t="str" cm="1">
        <f t="array" ref="B25">IFERROR(IF(MOD(ROW() - ROW($B$10) + 1, 2) = 1, TEXT(INDEX(_xlfn._xlws.FILTER('Plan hebdomadaire'!E$5:E$60, ('Plan hebdomadaire'!E$5:E$60 &lt;&gt; "")), INT((ROW() - ROW($B$10) + 2) / 2)), "hh:mm"), TEXT(INDEX(_xlfn._xlws.FILTER('Plan hebdomadaire'!E$5:E$60, ('Plan hebdomadaire'!E$5:E$60 &lt;&gt; "")), INT((ROW() - ROW($B$10) + 3) / 2)), "hh:mm") &amp; CHAR(10)), "")</f>
        <v xml:space="preserve">15:30
</v>
      </c>
      <c r="C25" s="61"/>
      <c r="D25" s="61"/>
      <c r="E25" s="152" t="str">
        <v/>
      </c>
      <c r="F25" s="58"/>
      <c r="G25" s="58"/>
      <c r="H25" s="59"/>
      <c r="I25" s="58"/>
      <c r="J25" s="59"/>
      <c r="K25" s="58"/>
      <c r="L25" s="2"/>
    </row>
    <row r="26" spans="1:12" ht="12.75" x14ac:dyDescent="0.2">
      <c r="A26" s="2"/>
      <c r="B26" s="60" t="str" cm="1">
        <f t="array" ref="B26">IFERROR(IF(MOD(ROW() - ROW($B$10) + 1, 2) = 1, TEXT(INDEX(_xlfn._xlws.FILTER('Plan hebdomadaire'!E$5:E$60, ('Plan hebdomadaire'!E$5:E$60 &lt;&gt; "")), INT((ROW() - ROW($B$10) + 2) / 2)), "hh:mm"), TEXT(INDEX(_xlfn._xlws.FILTER('Plan hebdomadaire'!E$5:E$60, ('Plan hebdomadaire'!E$5:E$60 &lt;&gt; "")), INT((ROW() - ROW($B$10) + 3) / 2)), "hh:mm") &amp; CHAR(10)), "")</f>
        <v>15:30</v>
      </c>
      <c r="C26" s="61"/>
      <c r="D26" s="61"/>
      <c r="E26" s="122" t="str">
        <v/>
      </c>
      <c r="F26" s="62" t="str">
        <f>IF(G26&lt;&gt;"","📌",IF(E26&lt;&gt;""," Mémo :",""))</f>
        <v/>
      </c>
      <c r="G26" s="63"/>
      <c r="H26" s="59"/>
      <c r="I26" s="64"/>
      <c r="J26" s="59"/>
      <c r="K26" s="64"/>
      <c r="L26" s="2"/>
    </row>
    <row r="27" spans="1:12" ht="15.75" customHeight="1" x14ac:dyDescent="0.2">
      <c r="A27" s="2"/>
      <c r="B27" s="65" t="str" cm="1">
        <f t="array" ref="B27">IFERROR(IF(MOD(ROW() - ROW($B$10) + 1, 2) = 1, TEXT(INDEX(_xlfn._xlws.FILTER('Plan hebdomadaire'!E$5:E$60, ('Plan hebdomadaire'!E$5:E$60 &lt;&gt; "")), INT((ROW() - ROW($B$10) + 2) / 2)), "hh:mm"), TEXT(INDEX(_xlfn._xlws.FILTER('Plan hebdomadaire'!E$5:E$60, ('Plan hebdomadaire'!E$5:E$60 &lt;&gt; "")), INT((ROW() - ROW($B$10) + 3) / 2)), "hh:mm") &amp; CHAR(10)), "")</f>
        <v/>
      </c>
      <c r="C27" s="61"/>
      <c r="D27" s="61"/>
      <c r="E27" s="153"/>
      <c r="F27" s="58"/>
      <c r="G27" s="58"/>
      <c r="H27" s="59"/>
      <c r="I27" s="58"/>
      <c r="J27" s="59"/>
      <c r="K27" s="58"/>
      <c r="L27" s="2"/>
    </row>
    <row r="28" spans="1:12" ht="15.75" customHeight="1" x14ac:dyDescent="0.2">
      <c r="A28" s="2"/>
      <c r="B28" s="60" t="str" cm="1">
        <f t="array" ref="B28">IFERROR(IF(MOD(ROW() - ROW($B$10) + 1, 2) = 1, TEXT(INDEX(_xlfn._xlws.FILTER('Plan hebdomadaire'!E$5:E$60, ('Plan hebdomadaire'!E$5:E$60 &lt;&gt; "")), INT((ROW() - ROW($B$10) + 2) / 2)), "hh:mm"), TEXT(INDEX(_xlfn._xlws.FILTER('Plan hebdomadaire'!E$5:E$60, ('Plan hebdomadaire'!E$5:E$60 &lt;&gt; "")), INT((ROW() - ROW($B$10) + 3) / 2)), "hh:mm") &amp; CHAR(10)), "")</f>
        <v/>
      </c>
      <c r="C28" s="61"/>
      <c r="D28" s="61"/>
      <c r="E28" s="122"/>
      <c r="F28" s="62" t="str">
        <f>IF(G28&lt;&gt;"","📌",IF(E28&lt;&gt;""," Mémo :",""))</f>
        <v/>
      </c>
      <c r="G28" s="63"/>
      <c r="H28" s="59"/>
      <c r="I28" s="64"/>
      <c r="J28" s="59"/>
      <c r="K28" s="64"/>
      <c r="L28" s="2"/>
    </row>
    <row r="29" spans="1:12" ht="15.75" customHeight="1" x14ac:dyDescent="0.2">
      <c r="A29" s="2"/>
      <c r="B29" s="65" t="str" cm="1">
        <f t="array" ref="B29">IFERROR(IF(MOD(ROW() - ROW($B$10) + 1, 2) = 1, TEXT(INDEX(_xlfn._xlws.FILTER('Plan hebdomadaire'!E$5:E$60, ('Plan hebdomadaire'!E$5:E$60 &lt;&gt; "")), INT((ROW() - ROW($B$10) + 2) / 2)), "hh:mm"), TEXT(INDEX(_xlfn._xlws.FILTER('Plan hebdomadaire'!E$5:E$60, ('Plan hebdomadaire'!E$5:E$60 &lt;&gt; "")), INT((ROW() - ROW($B$10) + 3) / 2)), "hh:mm") &amp; CHAR(10)), "")</f>
        <v/>
      </c>
      <c r="C29" s="61"/>
      <c r="D29" s="61"/>
      <c r="E29" s="153"/>
      <c r="F29" s="58"/>
      <c r="G29" s="58"/>
      <c r="H29" s="59"/>
      <c r="I29" s="58"/>
      <c r="J29" s="59"/>
      <c r="K29" s="58"/>
      <c r="L29" s="2"/>
    </row>
    <row r="30" spans="1:12" ht="15.75" customHeight="1" x14ac:dyDescent="0.2">
      <c r="A30" s="2"/>
      <c r="B30" s="60" t="str" cm="1">
        <f t="array" ref="B30">IFERROR(IF(MOD(ROW() - ROW($B$10) + 1, 2) = 1, TEXT(INDEX(_xlfn._xlws.FILTER('Plan hebdomadaire'!E$5:E$60, ('Plan hebdomadaire'!E$5:E$60 &lt;&gt; "")), INT((ROW() - ROW($B$10) + 2) / 2)), "hh:mm"), TEXT(INDEX(_xlfn._xlws.FILTER('Plan hebdomadaire'!E$5:E$60, ('Plan hebdomadaire'!E$5:E$60 &lt;&gt; "")), INT((ROW() - ROW($B$10) + 3) / 2)), "hh:mm") &amp; CHAR(10)), "")</f>
        <v/>
      </c>
      <c r="C30" s="61"/>
      <c r="D30" s="61"/>
      <c r="E30" s="122"/>
      <c r="F30" s="62" t="str">
        <f>IF(G30&lt;&gt;"","📌",IF(E30&lt;&gt;""," Mémo :",""))</f>
        <v/>
      </c>
      <c r="G30" s="63"/>
      <c r="H30" s="59"/>
      <c r="I30" s="64"/>
      <c r="J30" s="59"/>
      <c r="K30" s="64"/>
      <c r="L30" s="2"/>
    </row>
    <row r="31" spans="1:12" ht="15.75" customHeight="1" x14ac:dyDescent="0.2">
      <c r="A31" s="2"/>
      <c r="B31" s="65" t="str" cm="1">
        <f t="array" ref="B31">IFERROR(IF(MOD(ROW() - ROW($B$10) + 1, 2) = 1, TEXT(INDEX(_xlfn._xlws.FILTER('Plan hebdomadaire'!E$5:E$60, ('Plan hebdomadaire'!E$5:E$60 &lt;&gt; "")), INT((ROW() - ROW($B$10) + 2) / 2)), "hh:mm"), TEXT(INDEX(_xlfn._xlws.FILTER('Plan hebdomadaire'!E$5:E$60, ('Plan hebdomadaire'!E$5:E$60 &lt;&gt; "")), INT((ROW() - ROW($B$10) + 3) / 2)), "hh:mm") &amp; CHAR(10)), "")</f>
        <v/>
      </c>
      <c r="C31" s="61"/>
      <c r="D31" s="61"/>
      <c r="E31" s="153"/>
      <c r="F31" s="58"/>
      <c r="G31" s="58"/>
      <c r="H31" s="59"/>
      <c r="I31" s="58"/>
      <c r="J31" s="59"/>
      <c r="K31" s="58"/>
      <c r="L31" s="2"/>
    </row>
    <row r="32" spans="1:12" ht="15.75" customHeight="1" x14ac:dyDescent="0.2">
      <c r="A32" s="2"/>
      <c r="B32" s="60" t="str" cm="1">
        <f t="array" ref="B32">IFERROR(IF(MOD(ROW() - ROW($B$10) + 1, 2) = 1, TEXT(INDEX(_xlfn._xlws.FILTER('Plan hebdomadaire'!E$5:E$60, ('Plan hebdomadaire'!E$5:E$60 &lt;&gt; "")), INT((ROW() - ROW($B$10) + 2) / 2)), "hh:mm"), TEXT(INDEX(_xlfn._xlws.FILTER('Plan hebdomadaire'!E$5:E$60, ('Plan hebdomadaire'!E$5:E$60 &lt;&gt; "")), INT((ROW() - ROW($B$10) + 3) / 2)), "hh:mm") &amp; CHAR(10)), "")</f>
        <v/>
      </c>
      <c r="C32" s="61"/>
      <c r="D32" s="61"/>
      <c r="E32" s="122"/>
      <c r="F32" s="62" t="str">
        <f>IF(G32&lt;&gt;"","📌",IF(E32&lt;&gt;""," Mémo :",""))</f>
        <v/>
      </c>
      <c r="G32" s="63"/>
      <c r="H32" s="59"/>
      <c r="I32" s="64"/>
      <c r="J32" s="59"/>
      <c r="K32" s="64"/>
      <c r="L32" s="2"/>
    </row>
    <row r="33" spans="1:12" ht="15.75" customHeight="1" x14ac:dyDescent="0.2">
      <c r="A33" s="2"/>
      <c r="B33" s="65" t="str" cm="1">
        <f t="array" ref="B33">IFERROR(IF(MOD(ROW() - ROW($B$10) + 1, 2) = 1, TEXT(INDEX(_xlfn._xlws.FILTER('Plan hebdomadaire'!E$5:E$60, ('Plan hebdomadaire'!E$5:E$60 &lt;&gt; "")), INT((ROW() - ROW($B$10) + 2) / 2)), "hh:mm"), TEXT(INDEX(_xlfn._xlws.FILTER('Plan hebdomadaire'!E$5:E$60, ('Plan hebdomadaire'!E$5:E$60 &lt;&gt; "")), INT((ROW() - ROW($B$10) + 3) / 2)), "hh:mm") &amp; CHAR(10)), "")</f>
        <v/>
      </c>
      <c r="C33" s="61"/>
      <c r="D33" s="61"/>
      <c r="E33" s="153"/>
      <c r="F33" s="58"/>
      <c r="G33" s="58"/>
      <c r="H33" s="59"/>
      <c r="I33" s="58"/>
      <c r="J33" s="59"/>
      <c r="K33" s="58"/>
      <c r="L33" s="2"/>
    </row>
    <row r="34" spans="1:12" ht="15.75" customHeight="1" x14ac:dyDescent="0.2">
      <c r="A34" s="2"/>
      <c r="B34" s="60" t="str" cm="1">
        <f t="array" ref="B34">IFERROR(IF(MOD(ROW() - ROW($B$10) + 1, 2) = 1, TEXT(INDEX(_xlfn._xlws.FILTER('Plan hebdomadaire'!E$5:E$60, ('Plan hebdomadaire'!E$5:E$60 &lt;&gt; "")), INT((ROW() - ROW($B$10) + 2) / 2)), "hh:mm"), TEXT(INDEX(_xlfn._xlws.FILTER('Plan hebdomadaire'!E$5:E$60, ('Plan hebdomadaire'!E$5:E$60 &lt;&gt; "")), INT((ROW() - ROW($B$10) + 3) / 2)), "hh:mm") &amp; CHAR(10)), "")</f>
        <v/>
      </c>
      <c r="C34" s="61"/>
      <c r="D34" s="61"/>
      <c r="E34" s="122"/>
      <c r="F34" s="62" t="str">
        <f>IF(G34&lt;&gt;"","📌",IF(E34&lt;&gt;""," Mémo :",""))</f>
        <v/>
      </c>
      <c r="G34" s="63"/>
      <c r="H34" s="59"/>
      <c r="I34" s="64"/>
      <c r="J34" s="59"/>
      <c r="K34" s="64"/>
      <c r="L34" s="2"/>
    </row>
    <row r="35" spans="1:12" ht="15.75" customHeight="1" x14ac:dyDescent="0.2">
      <c r="A35" s="2"/>
      <c r="B35" s="65" t="str" cm="1">
        <f t="array" ref="B35">IFERROR(IF(MOD(ROW() - ROW($B$10) + 1, 2) = 1, TEXT(INDEX(_xlfn._xlws.FILTER('Plan hebdomadaire'!E$5:E$60, ('Plan hebdomadaire'!E$5:E$60 &lt;&gt; "")), INT((ROW() - ROW($B$10) + 2) / 2)), "hh:mm"), TEXT(INDEX(_xlfn._xlws.FILTER('Plan hebdomadaire'!E$5:E$60, ('Plan hebdomadaire'!E$5:E$60 &lt;&gt; "")), INT((ROW() - ROW($B$10) + 3) / 2)), "hh:mm") &amp; CHAR(10)), "")</f>
        <v/>
      </c>
      <c r="C35" s="61"/>
      <c r="D35" s="61"/>
      <c r="E35" s="153"/>
      <c r="F35" s="58"/>
      <c r="G35" s="58"/>
      <c r="H35" s="59"/>
      <c r="I35" s="58"/>
      <c r="J35" s="59"/>
      <c r="K35" s="58"/>
      <c r="L35" s="2"/>
    </row>
    <row r="36" spans="1:12" ht="15.75" customHeight="1" x14ac:dyDescent="0.2">
      <c r="A36" s="2"/>
      <c r="B36" s="60" t="str" cm="1">
        <f t="array" ref="B36">IFERROR(IF(MOD(ROW() - ROW($B$10) + 1, 2) = 1, TEXT(INDEX(_xlfn._xlws.FILTER('Plan hebdomadaire'!E$5:E$60, ('Plan hebdomadaire'!E$5:E$60 &lt;&gt; "")), INT((ROW() - ROW($B$10) + 2) / 2)), "hh:mm"), TEXT(INDEX(_xlfn._xlws.FILTER('Plan hebdomadaire'!E$5:E$60, ('Plan hebdomadaire'!E$5:E$60 &lt;&gt; "")), INT((ROW() - ROW($B$10) + 3) / 2)), "hh:mm") &amp; CHAR(10)), "")</f>
        <v/>
      </c>
      <c r="C36" s="61"/>
      <c r="D36" s="61"/>
      <c r="E36" s="122"/>
      <c r="F36" s="62" t="str">
        <f>IF(G36&lt;&gt;"","📌",IF(E36&lt;&gt;""," Mémo :",""))</f>
        <v/>
      </c>
      <c r="G36" s="63"/>
      <c r="H36" s="59"/>
      <c r="I36" s="64"/>
      <c r="J36" s="59"/>
      <c r="K36" s="64"/>
      <c r="L36" s="2"/>
    </row>
    <row r="37" spans="1:12" ht="15.75" customHeight="1" x14ac:dyDescent="0.2">
      <c r="A37" s="2"/>
      <c r="B37" s="65" t="str" cm="1">
        <f t="array" ref="B37">IFERROR(IF(MOD(ROW() - ROW($B$10) + 1, 2) = 1, TEXT(INDEX(_xlfn._xlws.FILTER('Plan hebdomadaire'!E$5:E$60, ('Plan hebdomadaire'!E$5:E$60 &lt;&gt; "")), INT((ROW() - ROW($B$10) + 2) / 2)), "hh:mm"), TEXT(INDEX(_xlfn._xlws.FILTER('Plan hebdomadaire'!E$5:E$60, ('Plan hebdomadaire'!E$5:E$60 &lt;&gt; "")), INT((ROW() - ROW($B$10) + 3) / 2)), "hh:mm") &amp; CHAR(10)), "")</f>
        <v/>
      </c>
      <c r="C37" s="61"/>
      <c r="D37" s="61"/>
      <c r="E37" s="153"/>
      <c r="F37" s="58"/>
      <c r="G37" s="58"/>
      <c r="H37" s="59"/>
      <c r="I37" s="58"/>
      <c r="J37" s="59"/>
      <c r="K37" s="58"/>
      <c r="L37" s="2"/>
    </row>
    <row r="38" spans="1:12" ht="15.75" customHeight="1" x14ac:dyDescent="0.2">
      <c r="A38" s="2"/>
      <c r="B38" s="60" t="str" cm="1">
        <f t="array" ref="B38">IFERROR(IF(MOD(ROW() - ROW($B$10) + 1, 2) = 1, TEXT(INDEX(_xlfn._xlws.FILTER('Plan hebdomadaire'!E$5:E$60, ('Plan hebdomadaire'!E$5:E$60 &lt;&gt; "")), INT((ROW() - ROW($B$10) + 2) / 2)), "hh:mm"), TEXT(INDEX(_xlfn._xlws.FILTER('Plan hebdomadaire'!E$5:E$60, ('Plan hebdomadaire'!E$5:E$60 &lt;&gt; "")), INT((ROW() - ROW($B$10) + 3) / 2)), "hh:mm") &amp; CHAR(10)), "")</f>
        <v/>
      </c>
      <c r="C38" s="61"/>
      <c r="D38" s="61"/>
      <c r="E38" s="122"/>
      <c r="F38" s="62" t="str">
        <f>IF(G38&lt;&gt;"","📌",IF(E38&lt;&gt;""," Mémo :",""))</f>
        <v/>
      </c>
      <c r="G38" s="63"/>
      <c r="H38" s="59"/>
      <c r="I38" s="64"/>
      <c r="J38" s="59"/>
      <c r="K38" s="64"/>
      <c r="L38" s="2"/>
    </row>
    <row r="39" spans="1:12" ht="15.75" customHeight="1" x14ac:dyDescent="0.2">
      <c r="A39" s="2"/>
      <c r="B39" s="65" t="str" cm="1">
        <f t="array" ref="B39">IFERROR(IF(MOD(ROW() - ROW($B$10) + 1, 2) = 1, TEXT(INDEX(_xlfn._xlws.FILTER('Plan hebdomadaire'!E$5:E$60, ('Plan hebdomadaire'!E$5:E$60 &lt;&gt; "")), INT((ROW() - ROW($B$10) + 2) / 2)), "hh:mm"), TEXT(INDEX(_xlfn._xlws.FILTER('Plan hebdomadaire'!E$5:E$60, ('Plan hebdomadaire'!E$5:E$60 &lt;&gt; "")), INT((ROW() - ROW($B$10) + 3) / 2)), "hh:mm") &amp; CHAR(10)), "")</f>
        <v/>
      </c>
      <c r="C39" s="61"/>
      <c r="D39" s="61"/>
      <c r="E39" s="153"/>
      <c r="F39" s="58"/>
      <c r="G39" s="58"/>
      <c r="H39" s="59"/>
      <c r="I39" s="58"/>
      <c r="J39" s="59"/>
      <c r="K39" s="58"/>
      <c r="L39" s="2"/>
    </row>
    <row r="40" spans="1:12" ht="15.75" customHeight="1" x14ac:dyDescent="0.2">
      <c r="A40" s="2"/>
      <c r="B40" s="60" t="str" cm="1">
        <f t="array" ref="B40">IFERROR(IF(MOD(ROW() - ROW($B$10) + 1, 2) = 1, TEXT(INDEX(_xlfn._xlws.FILTER('Plan hebdomadaire'!E$5:E$60, ('Plan hebdomadaire'!E$5:E$60 &lt;&gt; "")), INT((ROW() - ROW($B$10) + 2) / 2)), "hh:mm"), TEXT(INDEX(_xlfn._xlws.FILTER('Plan hebdomadaire'!E$5:E$60, ('Plan hebdomadaire'!E$5:E$60 &lt;&gt; "")), INT((ROW() - ROW($B$10) + 3) / 2)), "hh:mm") &amp; CHAR(10)), "")</f>
        <v/>
      </c>
      <c r="C40" s="61"/>
      <c r="D40" s="61"/>
      <c r="E40" s="122"/>
      <c r="F40" s="62" t="str">
        <f>IF(G40&lt;&gt;"","📌",IF(E40&lt;&gt;""," Mémo :",""))</f>
        <v/>
      </c>
      <c r="G40" s="63"/>
      <c r="H40" s="59"/>
      <c r="I40" s="64"/>
      <c r="J40" s="59"/>
      <c r="K40" s="64"/>
      <c r="L40" s="2"/>
    </row>
    <row r="41" spans="1:12" ht="15.75" customHeight="1" x14ac:dyDescent="0.2">
      <c r="A41" s="2"/>
      <c r="B41" s="65" t="str" cm="1">
        <f t="array" ref="B41">IFERROR(IF(MOD(ROW() - ROW($B$10) + 1, 2) = 1, TEXT(INDEX(_xlfn._xlws.FILTER('Plan hebdomadaire'!E$5:E$60, ('Plan hebdomadaire'!E$5:E$60 &lt;&gt; "")), INT((ROW() - ROW($B$10) + 2) / 2)), "hh:mm"), TEXT(INDEX(_xlfn._xlws.FILTER('Plan hebdomadaire'!E$5:E$60, ('Plan hebdomadaire'!E$5:E$60 &lt;&gt; "")), INT((ROW() - ROW($B$10) + 3) / 2)), "hh:mm") &amp; CHAR(10)), "")</f>
        <v/>
      </c>
      <c r="C41" s="61"/>
      <c r="D41" s="61"/>
      <c r="E41" s="153"/>
      <c r="F41" s="58"/>
      <c r="G41" s="58"/>
      <c r="H41" s="59"/>
      <c r="I41" s="58"/>
      <c r="J41" s="59"/>
      <c r="K41" s="58"/>
      <c r="L41" s="2"/>
    </row>
    <row r="42" spans="1:12" ht="15.75" customHeight="1" x14ac:dyDescent="0.2">
      <c r="A42" s="2"/>
      <c r="B42" s="60" t="str" cm="1">
        <f t="array" ref="B42">IFERROR(IF(MOD(ROW() - ROW($B$10) + 1, 2) = 1, TEXT(INDEX(_xlfn._xlws.FILTER('Plan hebdomadaire'!E$5:E$60, ('Plan hebdomadaire'!E$5:E$60 &lt;&gt; "")), INT((ROW() - ROW($B$10) + 2) / 2)), "hh:mm"), TEXT(INDEX(_xlfn._xlws.FILTER('Plan hebdomadaire'!E$5:E$60, ('Plan hebdomadaire'!E$5:E$60 &lt;&gt; "")), INT((ROW() - ROW($B$10) + 3) / 2)), "hh:mm") &amp; CHAR(10)), "")</f>
        <v/>
      </c>
      <c r="C42" s="61"/>
      <c r="D42" s="61"/>
      <c r="E42" s="122"/>
      <c r="F42" s="62" t="str">
        <f>IF(G42&lt;&gt;"","📌",IF(E42&lt;&gt;""," Mémo :",""))</f>
        <v/>
      </c>
      <c r="G42" s="63"/>
      <c r="H42" s="59"/>
      <c r="I42" s="64"/>
      <c r="J42" s="59"/>
      <c r="K42" s="64"/>
      <c r="L42" s="2"/>
    </row>
    <row r="43" spans="1:12" ht="15.75" customHeight="1" x14ac:dyDescent="0.2">
      <c r="A43" s="2"/>
      <c r="B43" s="65" t="str" cm="1">
        <f t="array" ref="B43">IFERROR(IF(MOD(ROW() - ROW($B$10) + 1, 2) = 1, TEXT(INDEX(_xlfn._xlws.FILTER('Plan hebdomadaire'!E$5:E$60, ('Plan hebdomadaire'!E$5:E$60 &lt;&gt; "")), INT((ROW() - ROW($B$10) + 2) / 2)), "hh:mm"), TEXT(INDEX(_xlfn._xlws.FILTER('Plan hebdomadaire'!E$5:E$60, ('Plan hebdomadaire'!E$5:E$60 &lt;&gt; "")), INT((ROW() - ROW($B$10) + 3) / 2)), "hh:mm") &amp; CHAR(10)), "")</f>
        <v/>
      </c>
      <c r="C43" s="61"/>
      <c r="D43" s="61"/>
      <c r="E43" s="153"/>
      <c r="F43" s="58"/>
      <c r="G43" s="58"/>
      <c r="H43" s="59"/>
      <c r="I43" s="58"/>
      <c r="J43" s="59"/>
      <c r="K43" s="58"/>
      <c r="L43" s="2"/>
    </row>
    <row r="44" spans="1:12" ht="15.75" customHeight="1" x14ac:dyDescent="0.2">
      <c r="A44" s="2"/>
      <c r="B44" s="60" t="str" cm="1">
        <f t="array" ref="B44">IFERROR(IF(MOD(ROW() - ROW($B$10) + 1, 2) = 1, TEXT(INDEX(_xlfn._xlws.FILTER('Plan hebdomadaire'!E$5:E$60, ('Plan hebdomadaire'!E$5:E$60 &lt;&gt; "")), INT((ROW() - ROW($B$10) + 2) / 2)), "hh:mm"), TEXT(INDEX(_xlfn._xlws.FILTER('Plan hebdomadaire'!E$5:E$60, ('Plan hebdomadaire'!E$5:E$60 &lt;&gt; "")), INT((ROW() - ROW($B$10) + 3) / 2)), "hh:mm") &amp; CHAR(10)), "")</f>
        <v/>
      </c>
      <c r="C44" s="61"/>
      <c r="D44" s="61"/>
      <c r="E44" s="122"/>
      <c r="F44" s="62" t="str">
        <f>IF(G44&lt;&gt;"","📌",IF(E44&lt;&gt;""," Mémo :",""))</f>
        <v/>
      </c>
      <c r="G44" s="63"/>
      <c r="H44" s="59"/>
      <c r="I44" s="64"/>
      <c r="J44" s="59"/>
      <c r="K44" s="64"/>
      <c r="L44" s="2"/>
    </row>
    <row r="45" spans="1:12" ht="15.75" customHeight="1" x14ac:dyDescent="0.2">
      <c r="A45" s="2"/>
      <c r="B45" s="65" t="str" cm="1">
        <f t="array" ref="B45">IFERROR(IF(MOD(ROW() - ROW($B$10) + 1, 2) = 1, TEXT(INDEX(_xlfn._xlws.FILTER('Plan hebdomadaire'!E$5:E$60, ('Plan hebdomadaire'!E$5:E$60 &lt;&gt; "")), INT((ROW() - ROW($B$10) + 2) / 2)), "hh:mm"), TEXT(INDEX(_xlfn._xlws.FILTER('Plan hebdomadaire'!E$5:E$60, ('Plan hebdomadaire'!E$5:E$60 &lt;&gt; "")), INT((ROW() - ROW($B$10) + 3) / 2)), "hh:mm") &amp; CHAR(10)), "")</f>
        <v/>
      </c>
      <c r="C45" s="61"/>
      <c r="D45" s="61"/>
      <c r="E45" s="153"/>
      <c r="F45" s="58"/>
      <c r="G45" s="58"/>
      <c r="H45" s="59"/>
      <c r="I45" s="58"/>
      <c r="J45" s="59"/>
      <c r="K45" s="58"/>
      <c r="L45" s="2"/>
    </row>
    <row r="46" spans="1:12" ht="15.75" customHeight="1" x14ac:dyDescent="0.2">
      <c r="A46" s="2"/>
      <c r="B46" s="60" t="str" cm="1">
        <f t="array" ref="B46">IFERROR(IF(MOD(ROW() - ROW($B$10) + 1, 2) = 1, TEXT(INDEX(_xlfn._xlws.FILTER('Plan hebdomadaire'!E$5:E$60, ('Plan hebdomadaire'!E$5:E$60 &lt;&gt; "")), INT((ROW() - ROW($B$10) + 2) / 2)), "hh:mm"), TEXT(INDEX(_xlfn._xlws.FILTER('Plan hebdomadaire'!E$5:E$60, ('Plan hebdomadaire'!E$5:E$60 &lt;&gt; "")), INT((ROW() - ROW($B$10) + 3) / 2)), "hh:mm") &amp; CHAR(10)), "")</f>
        <v/>
      </c>
      <c r="C46" s="61"/>
      <c r="D46" s="61"/>
      <c r="E46" s="122"/>
      <c r="F46" s="62" t="str">
        <f>IF(G46&lt;&gt;"","📌",IF(E46&lt;&gt;""," Mémo :",""))</f>
        <v/>
      </c>
      <c r="G46" s="63"/>
      <c r="H46" s="59"/>
      <c r="I46" s="64"/>
      <c r="J46" s="59"/>
      <c r="K46" s="64"/>
      <c r="L46" s="2"/>
    </row>
    <row r="47" spans="1:12" ht="15.75" customHeight="1" x14ac:dyDescent="0.2">
      <c r="A47" s="2"/>
      <c r="B47" s="65" t="str" cm="1">
        <f t="array" ref="B47">IFERROR(IF(MOD(ROW() - ROW($B$10) + 1, 2) = 1, TEXT(INDEX(_xlfn._xlws.FILTER('Plan hebdomadaire'!E$5:E$60, ('Plan hebdomadaire'!E$5:E$60 &lt;&gt; "")), INT((ROW() - ROW($B$10) + 2) / 2)), "hh:mm"), TEXT(INDEX(_xlfn._xlws.FILTER('Plan hebdomadaire'!E$5:E$60, ('Plan hebdomadaire'!E$5:E$60 &lt;&gt; "")), INT((ROW() - ROW($B$10) + 3) / 2)), "hh:mm") &amp; CHAR(10)), "")</f>
        <v/>
      </c>
      <c r="C47" s="61"/>
      <c r="D47" s="61"/>
      <c r="E47" s="153"/>
      <c r="F47" s="58"/>
      <c r="G47" s="58"/>
      <c r="H47" s="59"/>
      <c r="I47" s="58"/>
      <c r="J47" s="59"/>
      <c r="K47" s="58"/>
      <c r="L47" s="2"/>
    </row>
    <row r="48" spans="1:12" ht="15.75" customHeight="1" x14ac:dyDescent="0.2">
      <c r="A48" s="2"/>
      <c r="B48" s="60" t="str" cm="1">
        <f t="array" ref="B48">IFERROR(IF(MOD(ROW() - ROW($B$10) + 1, 2) = 1, TEXT(INDEX(_xlfn._xlws.FILTER('Plan hebdomadaire'!E$5:E$60, ('Plan hebdomadaire'!E$5:E$60 &lt;&gt; "")), INT((ROW() - ROW($B$10) + 2) / 2)), "hh:mm"), TEXT(INDEX(_xlfn._xlws.FILTER('Plan hebdomadaire'!E$5:E$60, ('Plan hebdomadaire'!E$5:E$60 &lt;&gt; "")), INT((ROW() - ROW($B$10) + 3) / 2)), "hh:mm") &amp; CHAR(10)), "")</f>
        <v/>
      </c>
      <c r="C48" s="61"/>
      <c r="D48" s="61"/>
      <c r="E48" s="122"/>
      <c r="F48" s="62" t="str">
        <f>IF(G48&lt;&gt;"","📌",IF(E48&lt;&gt;""," Mémo :",""))</f>
        <v/>
      </c>
      <c r="G48" s="63"/>
      <c r="H48" s="59"/>
      <c r="I48" s="64"/>
      <c r="J48" s="59"/>
      <c r="K48" s="64"/>
      <c r="L48" s="2"/>
    </row>
    <row r="49" spans="1:12" ht="15.75" customHeight="1" x14ac:dyDescent="0.2">
      <c r="A49" s="2"/>
      <c r="B49" s="65" t="str" cm="1">
        <f t="array" ref="B49">IFERROR(IF(MOD(ROW() - ROW($B$10) + 1, 2) = 1, TEXT(INDEX(_xlfn._xlws.FILTER('Plan hebdomadaire'!E$5:E$60, ('Plan hebdomadaire'!E$5:E$60 &lt;&gt; "")), INT((ROW() - ROW($B$10) + 2) / 2)), "hh:mm"), TEXT(INDEX(_xlfn._xlws.FILTER('Plan hebdomadaire'!E$5:E$60, ('Plan hebdomadaire'!E$5:E$60 &lt;&gt; "")), INT((ROW() - ROW($B$10) + 3) / 2)), "hh:mm") &amp; CHAR(10)), "")</f>
        <v/>
      </c>
      <c r="C49" s="61"/>
      <c r="D49" s="61"/>
      <c r="E49" s="153"/>
      <c r="F49" s="58"/>
      <c r="G49" s="58"/>
      <c r="H49" s="59"/>
      <c r="I49" s="58"/>
      <c r="J49" s="59"/>
      <c r="K49" s="58"/>
      <c r="L49" s="2"/>
    </row>
    <row r="50" spans="1:12" ht="15.75" customHeight="1" x14ac:dyDescent="0.2">
      <c r="A50" s="2"/>
      <c r="B50" s="60" t="str" cm="1">
        <f t="array" ref="B50">IFERROR(IF(MOD(ROW() - ROW($B$10) + 1, 2) = 1, TEXT(INDEX(_xlfn._xlws.FILTER('Plan hebdomadaire'!E$5:E$60, ('Plan hebdomadaire'!E$5:E$60 &lt;&gt; "")), INT((ROW() - ROW($B$10) + 2) / 2)), "hh:mm"), TEXT(INDEX(_xlfn._xlws.FILTER('Plan hebdomadaire'!E$5:E$60, ('Plan hebdomadaire'!E$5:E$60 &lt;&gt; "")), INT((ROW() - ROW($B$10) + 3) / 2)), "hh:mm") &amp; CHAR(10)), "")</f>
        <v/>
      </c>
      <c r="C50" s="61"/>
      <c r="D50" s="61"/>
      <c r="E50" s="122"/>
      <c r="F50" s="62" t="str">
        <f>IF(G50&lt;&gt;"","📌",IF(E50&lt;&gt;""," Mémo :",""))</f>
        <v/>
      </c>
      <c r="G50" s="63"/>
      <c r="H50" s="59"/>
      <c r="I50" s="64"/>
      <c r="J50" s="59"/>
      <c r="K50" s="64"/>
      <c r="L50" s="2"/>
    </row>
    <row r="51" spans="1:12" ht="15.75" customHeight="1" x14ac:dyDescent="0.2">
      <c r="A51" s="2"/>
      <c r="B51" s="65" t="str" cm="1">
        <f t="array" ref="B51">IFERROR(IF(MOD(ROW() - ROW($B$10) + 1, 2) = 1, TEXT(INDEX(_xlfn._xlws.FILTER('Plan hebdomadaire'!E$5:E$60, ('Plan hebdomadaire'!E$5:E$60 &lt;&gt; "")), INT((ROW() - ROW($B$10) + 2) / 2)), "hh:mm"), TEXT(INDEX(_xlfn._xlws.FILTER('Plan hebdomadaire'!E$5:E$60, ('Plan hebdomadaire'!E$5:E$60 &lt;&gt; "")), INT((ROW() - ROW($B$10) + 3) / 2)), "hh:mm") &amp; CHAR(10)), "")</f>
        <v/>
      </c>
      <c r="C51" s="61"/>
      <c r="D51" s="61"/>
      <c r="E51" s="153"/>
      <c r="F51" s="58"/>
      <c r="G51" s="58"/>
      <c r="H51" s="59"/>
      <c r="I51" s="58"/>
      <c r="J51" s="59"/>
      <c r="K51" s="58"/>
      <c r="L51" s="2"/>
    </row>
    <row r="52" spans="1:12" ht="15.75" customHeight="1" x14ac:dyDescent="0.2">
      <c r="A52" s="2"/>
      <c r="B52" s="60" t="str" cm="1">
        <f t="array" ref="B52">IFERROR(IF(MOD(ROW() - ROW($B$10) + 1, 2) = 1, TEXT(INDEX(_xlfn._xlws.FILTER('Plan hebdomadaire'!E$5:E$60, ('Plan hebdomadaire'!E$5:E$60 &lt;&gt; "")), INT((ROW() - ROW($B$10) + 2) / 2)), "hh:mm"), TEXT(INDEX(_xlfn._xlws.FILTER('Plan hebdomadaire'!E$5:E$60, ('Plan hebdomadaire'!E$5:E$60 &lt;&gt; "")), INT((ROW() - ROW($B$10) + 3) / 2)), "hh:mm") &amp; CHAR(10)), "")</f>
        <v/>
      </c>
      <c r="C52" s="61"/>
      <c r="D52" s="61"/>
      <c r="E52" s="122"/>
      <c r="F52" s="62" t="str">
        <f>IF(G52&lt;&gt;"","📌",IF(E52&lt;&gt;""," Mémo :",""))</f>
        <v/>
      </c>
      <c r="G52" s="63"/>
      <c r="H52" s="59"/>
      <c r="I52" s="64"/>
      <c r="J52" s="59"/>
      <c r="K52" s="64"/>
      <c r="L52" s="2"/>
    </row>
    <row r="53" spans="1:12" ht="15.75" customHeight="1" x14ac:dyDescent="0.2">
      <c r="A53" s="2"/>
      <c r="B53" s="65" t="str" cm="1">
        <f t="array" ref="B53">IFERROR(IF(MOD(ROW() - ROW($B$10) + 1, 2) = 1, TEXT(INDEX(_xlfn._xlws.FILTER('Plan hebdomadaire'!E$5:E$60, ('Plan hebdomadaire'!E$5:E$60 &lt;&gt; "")), INT((ROW() - ROW($B$10) + 2) / 2)), "hh:mm"), TEXT(INDEX(_xlfn._xlws.FILTER('Plan hebdomadaire'!E$5:E$60, ('Plan hebdomadaire'!E$5:E$60 &lt;&gt; "")), INT((ROW() - ROW($B$10) + 3) / 2)), "hh:mm") &amp; CHAR(10)), "")</f>
        <v/>
      </c>
      <c r="C53" s="61"/>
      <c r="D53" s="61"/>
      <c r="E53" s="153"/>
      <c r="F53" s="58"/>
      <c r="G53" s="58"/>
      <c r="H53" s="59"/>
      <c r="I53" s="58"/>
      <c r="J53" s="59"/>
      <c r="K53" s="58"/>
      <c r="L53" s="2"/>
    </row>
    <row r="54" spans="1:12" ht="15.75" customHeight="1" x14ac:dyDescent="0.2">
      <c r="A54" s="2"/>
      <c r="B54" s="60" t="str" cm="1">
        <f t="array" ref="B54">IFERROR(IF(MOD(ROW() - ROW($B$10) + 1, 2) = 1, TEXT(INDEX(_xlfn._xlws.FILTER('Plan hebdomadaire'!E$5:E$60, ('Plan hebdomadaire'!E$5:E$60 &lt;&gt; "")), INT((ROW() - ROW($B$10) + 2) / 2)), "hh:mm"), TEXT(INDEX(_xlfn._xlws.FILTER('Plan hebdomadaire'!E$5:E$60, ('Plan hebdomadaire'!E$5:E$60 &lt;&gt; "")), INT((ROW() - ROW($B$10) + 3) / 2)), "hh:mm") &amp; CHAR(10)), "")</f>
        <v/>
      </c>
      <c r="C54" s="61"/>
      <c r="D54" s="61"/>
      <c r="E54" s="122"/>
      <c r="F54" s="62" t="str">
        <f>IF(G54&lt;&gt;"","📌",IF(E54&lt;&gt;""," Mémo :",""))</f>
        <v/>
      </c>
      <c r="G54" s="63"/>
      <c r="H54" s="59"/>
      <c r="I54" s="64"/>
      <c r="J54" s="59"/>
      <c r="K54" s="64"/>
      <c r="L54" s="2"/>
    </row>
    <row r="55" spans="1:12" ht="15.75" customHeight="1" x14ac:dyDescent="0.2">
      <c r="A55" s="2"/>
      <c r="B55" s="65" t="str" cm="1">
        <f t="array" ref="B55">IFERROR(IF(MOD(ROW() - ROW($B$10) + 1, 2) = 1, TEXT(INDEX(_xlfn._xlws.FILTER('Plan hebdomadaire'!E$5:E$60, ('Plan hebdomadaire'!E$5:E$60 &lt;&gt; "")), INT((ROW() - ROW($B$10) + 2) / 2)), "hh:mm"), TEXT(INDEX(_xlfn._xlws.FILTER('Plan hebdomadaire'!E$5:E$60, ('Plan hebdomadaire'!E$5:E$60 &lt;&gt; "")), INT((ROW() - ROW($B$10) + 3) / 2)), "hh:mm") &amp; CHAR(10)), "")</f>
        <v/>
      </c>
      <c r="C55" s="61"/>
      <c r="D55" s="61"/>
      <c r="E55" s="153"/>
      <c r="F55" s="58"/>
      <c r="G55" s="58"/>
      <c r="H55" s="59"/>
      <c r="I55" s="58"/>
      <c r="J55" s="59"/>
      <c r="K55" s="58"/>
      <c r="L55" s="2"/>
    </row>
    <row r="56" spans="1:12" ht="15.75" customHeight="1" x14ac:dyDescent="0.2">
      <c r="A56" s="2"/>
      <c r="B56" s="60" t="str" cm="1">
        <f t="array" ref="B56">IFERROR(IF(MOD(ROW() - ROW($B$10) + 1, 2) = 1, TEXT(INDEX(_xlfn._xlws.FILTER('Plan hebdomadaire'!E$5:E$60, ('Plan hebdomadaire'!E$5:E$60 &lt;&gt; "")), INT((ROW() - ROW($B$10) + 2) / 2)), "hh:mm"), TEXT(INDEX(_xlfn._xlws.FILTER('Plan hebdomadaire'!E$5:E$60, ('Plan hebdomadaire'!E$5:E$60 &lt;&gt; "")), INT((ROW() - ROW($B$10) + 3) / 2)), "hh:mm") &amp; CHAR(10)), "")</f>
        <v/>
      </c>
      <c r="C56" s="61"/>
      <c r="D56" s="61"/>
      <c r="E56" s="122"/>
      <c r="F56" s="62" t="str">
        <f>IF(G56&lt;&gt;"","📌",IF(E56&lt;&gt;""," Mémo :",""))</f>
        <v/>
      </c>
      <c r="G56" s="63"/>
      <c r="H56" s="59"/>
      <c r="I56" s="64"/>
      <c r="J56" s="59"/>
      <c r="K56" s="64"/>
      <c r="L56" s="2"/>
    </row>
    <row r="57" spans="1:12" ht="15.75" customHeight="1" x14ac:dyDescent="0.2">
      <c r="A57" s="2"/>
      <c r="B57" s="65" t="str" cm="1">
        <f t="array" ref="B57">IFERROR(IF(MOD(ROW() - ROW($B$10) + 1, 2) = 1, TEXT(INDEX(_xlfn._xlws.FILTER('Plan hebdomadaire'!E$5:E$60, ('Plan hebdomadaire'!E$5:E$60 &lt;&gt; "")), INT((ROW() - ROW($B$10) + 2) / 2)), "hh:mm"), TEXT(INDEX(_xlfn._xlws.FILTER('Plan hebdomadaire'!E$5:E$60, ('Plan hebdomadaire'!E$5:E$60 &lt;&gt; "")), INT((ROW() - ROW($B$10) + 3) / 2)), "hh:mm") &amp; CHAR(10)), "")</f>
        <v/>
      </c>
      <c r="C57" s="61"/>
      <c r="D57" s="61"/>
      <c r="E57" s="153"/>
      <c r="F57" s="58"/>
      <c r="G57" s="58"/>
      <c r="H57" s="59"/>
      <c r="I57" s="58"/>
      <c r="J57" s="59"/>
      <c r="K57" s="58"/>
      <c r="L57" s="2"/>
    </row>
    <row r="58" spans="1:12" ht="15.75" customHeight="1" x14ac:dyDescent="0.2">
      <c r="A58" s="2"/>
      <c r="B58" s="60" t="str" cm="1">
        <f t="array" ref="B58">IFERROR(IF(MOD(ROW() - ROW($B$10) + 1, 2) = 1, TEXT(INDEX(_xlfn._xlws.FILTER('Plan hebdomadaire'!E$5:E$60, ('Plan hebdomadaire'!E$5:E$60 &lt;&gt; "")), INT((ROW() - ROW($B$10) + 2) / 2)), "hh:mm"), TEXT(INDEX(_xlfn._xlws.FILTER('Plan hebdomadaire'!E$5:E$60, ('Plan hebdomadaire'!E$5:E$60 &lt;&gt; "")), INT((ROW() - ROW($B$10) + 3) / 2)), "hh:mm") &amp; CHAR(10)), "")</f>
        <v/>
      </c>
      <c r="C58" s="61"/>
      <c r="D58" s="61"/>
      <c r="E58" s="122"/>
      <c r="F58" s="62" t="str">
        <f>IF(G58&lt;&gt;"","📌",IF(E58&lt;&gt;""," Mémo :",""))</f>
        <v/>
      </c>
      <c r="G58" s="63"/>
      <c r="H58" s="59"/>
      <c r="I58" s="64"/>
      <c r="J58" s="59"/>
      <c r="K58" s="64"/>
      <c r="L58" s="2"/>
    </row>
    <row r="59" spans="1:12" ht="15.75" customHeight="1" x14ac:dyDescent="0.2">
      <c r="A59" s="2"/>
      <c r="B59" s="65" t="str" cm="1">
        <f t="array" ref="B59">IFERROR(IF(MOD(ROW() - ROW($B$10) + 1, 2) = 1, TEXT(INDEX(_xlfn._xlws.FILTER('Plan hebdomadaire'!E$5:E$60, ('Plan hebdomadaire'!E$5:E$60 &lt;&gt; "")), INT((ROW() - ROW($B$10) + 2) / 2)), "hh:mm"), TEXT(INDEX(_xlfn._xlws.FILTER('Plan hebdomadaire'!E$5:E$60, ('Plan hebdomadaire'!E$5:E$60 &lt;&gt; "")), INT((ROW() - ROW($B$10) + 3) / 2)), "hh:mm") &amp; CHAR(10)), "")</f>
        <v/>
      </c>
      <c r="C59" s="61"/>
      <c r="D59" s="61"/>
      <c r="E59" s="153"/>
      <c r="F59" s="58"/>
      <c r="G59" s="58"/>
      <c r="H59" s="59"/>
      <c r="I59" s="58"/>
      <c r="J59" s="59"/>
      <c r="K59" s="58"/>
      <c r="L59" s="2"/>
    </row>
    <row r="60" spans="1:12" ht="15.75" customHeight="1" x14ac:dyDescent="0.2">
      <c r="A60" s="2"/>
      <c r="B60" s="60" t="str" cm="1">
        <f t="array" ref="B60">IFERROR(IF(MOD(ROW() - ROW($B$10) + 1, 2) = 1, TEXT(INDEX(_xlfn._xlws.FILTER('Plan hebdomadaire'!E$5:E$60, ('Plan hebdomadaire'!E$5:E$60 &lt;&gt; "")), INT((ROW() - ROW($B$10) + 2) / 2)), "hh:mm"), TEXT(INDEX(_xlfn._xlws.FILTER('Plan hebdomadaire'!E$5:E$60, ('Plan hebdomadaire'!E$5:E$60 &lt;&gt; "")), INT((ROW() - ROW($B$10) + 3) / 2)), "hh:mm") &amp; CHAR(10)), "")</f>
        <v/>
      </c>
      <c r="C60" s="61"/>
      <c r="D60" s="61"/>
      <c r="E60" s="122"/>
      <c r="F60" s="62" t="str">
        <f>IF(G60&lt;&gt;"","📌",IF(E60&lt;&gt;""," Mémo :",""))</f>
        <v/>
      </c>
      <c r="G60" s="63"/>
      <c r="H60" s="59"/>
      <c r="I60" s="64"/>
      <c r="J60" s="59"/>
      <c r="K60" s="64"/>
      <c r="L60" s="2"/>
    </row>
    <row r="61" spans="1:12" ht="15.75" customHeight="1" x14ac:dyDescent="0.2">
      <c r="A61" s="2"/>
      <c r="B61" s="65" t="str" cm="1">
        <f t="array" ref="B61">IFERROR(IF(MOD(ROW() - ROW($B$10) + 1, 2) = 1, TEXT(INDEX(_xlfn._xlws.FILTER('Plan hebdomadaire'!E$5:E$60, ('Plan hebdomadaire'!E$5:E$60 &lt;&gt; "")), INT((ROW() - ROW($B$10) + 2) / 2)), "hh:mm"), TEXT(INDEX(_xlfn._xlws.FILTER('Plan hebdomadaire'!E$5:E$60, ('Plan hebdomadaire'!E$5:E$60 &lt;&gt; "")), INT((ROW() - ROW($B$10) + 3) / 2)), "hh:mm") &amp; CHAR(10)), "")</f>
        <v/>
      </c>
      <c r="C61" s="61"/>
      <c r="D61" s="61"/>
      <c r="E61" s="153"/>
      <c r="F61" s="58"/>
      <c r="G61" s="58"/>
      <c r="H61" s="59"/>
      <c r="I61" s="58"/>
      <c r="J61" s="59"/>
      <c r="K61" s="58"/>
      <c r="L61" s="2"/>
    </row>
    <row r="62" spans="1:12" ht="15.75" customHeight="1" x14ac:dyDescent="0.2">
      <c r="A62" s="2"/>
      <c r="B62" s="60" t="str" cm="1">
        <f t="array" ref="B62">IFERROR(IF(MOD(ROW() - ROW($B$10) + 1, 2) = 1, TEXT(INDEX(_xlfn._xlws.FILTER('Plan hebdomadaire'!E$5:E$60, ('Plan hebdomadaire'!E$5:E$60 &lt;&gt; "")), INT((ROW() - ROW($B$10) + 2) / 2)), "hh:mm"), TEXT(INDEX(_xlfn._xlws.FILTER('Plan hebdomadaire'!E$5:E$60, ('Plan hebdomadaire'!E$5:E$60 &lt;&gt; "")), INT((ROW() - ROW($B$10) + 3) / 2)), "hh:mm") &amp; CHAR(10)), "")</f>
        <v/>
      </c>
      <c r="C62" s="61"/>
      <c r="D62" s="61"/>
      <c r="E62" s="122"/>
      <c r="F62" s="62" t="str">
        <f>IF(G62&lt;&gt;"","📌",IF(E62&lt;&gt;""," Mémo :",""))</f>
        <v/>
      </c>
      <c r="G62" s="63"/>
      <c r="H62" s="59"/>
      <c r="I62" s="64"/>
      <c r="J62" s="59"/>
      <c r="K62" s="64"/>
      <c r="L62" s="2"/>
    </row>
    <row r="63" spans="1:12" ht="15.75" customHeight="1" x14ac:dyDescent="0.2">
      <c r="A63" s="2"/>
      <c r="B63" s="65" t="str" cm="1">
        <f t="array" ref="B63">IFERROR(IF(MOD(ROW() - ROW($B$10) + 1, 2) = 1, TEXT(INDEX(_xlfn._xlws.FILTER('Plan hebdomadaire'!E$5:E$60, ('Plan hebdomadaire'!E$5:E$60 &lt;&gt; "")), INT((ROW() - ROW($B$10) + 2) / 2)), "hh:mm"), TEXT(INDEX(_xlfn._xlws.FILTER('Plan hebdomadaire'!E$5:E$60, ('Plan hebdomadaire'!E$5:E$60 &lt;&gt; "")), INT((ROW() - ROW($B$10) + 3) / 2)), "hh:mm") &amp; CHAR(10)), "")</f>
        <v/>
      </c>
      <c r="C63" s="61"/>
      <c r="D63" s="61"/>
      <c r="E63" s="153"/>
      <c r="F63" s="58"/>
      <c r="G63" s="58"/>
      <c r="H63" s="59"/>
      <c r="I63" s="58"/>
      <c r="J63" s="59"/>
      <c r="K63" s="58"/>
      <c r="L63" s="2"/>
    </row>
    <row r="64" spans="1:12" ht="15.75" customHeight="1" x14ac:dyDescent="0.2">
      <c r="A64" s="2"/>
      <c r="B64" s="60" t="str" cm="1">
        <f t="array" ref="B64">IFERROR(IF(MOD(ROW() - ROW($B$10) + 1, 2) = 1, TEXT(INDEX(_xlfn._xlws.FILTER('Plan hebdomadaire'!E$5:E$60, ('Plan hebdomadaire'!E$5:E$60 &lt;&gt; "")), INT((ROW() - ROW($B$10) + 2) / 2)), "hh:mm"), TEXT(INDEX(_xlfn._xlws.FILTER('Plan hebdomadaire'!E$5:E$60, ('Plan hebdomadaire'!E$5:E$60 &lt;&gt; "")), INT((ROW() - ROW($B$10) + 3) / 2)), "hh:mm") &amp; CHAR(10)), "")</f>
        <v/>
      </c>
      <c r="C64" s="61"/>
      <c r="D64" s="61"/>
      <c r="E64" s="122"/>
      <c r="F64" s="62" t="str">
        <f>IF(G64&lt;&gt;"","📌",IF(E64&lt;&gt;""," Mémo :",""))</f>
        <v/>
      </c>
      <c r="G64" s="63"/>
      <c r="H64" s="59"/>
      <c r="I64" s="64"/>
      <c r="J64" s="59"/>
      <c r="K64" s="64"/>
      <c r="L64" s="2"/>
    </row>
    <row r="65" spans="1:12" ht="15.75" customHeight="1" x14ac:dyDescent="0.2">
      <c r="A65" s="2"/>
      <c r="B65" s="65" t="str" cm="1">
        <f t="array" ref="B65">IFERROR(IF(MOD(ROW() - ROW($B$10) + 1, 2) = 1, TEXT(INDEX(_xlfn._xlws.FILTER('Plan hebdomadaire'!E$5:E$60, ('Plan hebdomadaire'!E$5:E$60 &lt;&gt; "")), INT((ROW() - ROW($B$10) + 2) / 2)), "hh:mm"), TEXT(INDEX(_xlfn._xlws.FILTER('Plan hebdomadaire'!E$5:E$60, ('Plan hebdomadaire'!E$5:E$60 &lt;&gt; "")), INT((ROW() - ROW($B$10) + 3) / 2)), "hh:mm") &amp; CHAR(10)), "")</f>
        <v/>
      </c>
      <c r="C65" s="61"/>
      <c r="D65" s="61"/>
      <c r="E65" s="153"/>
      <c r="F65" s="58"/>
      <c r="G65" s="58"/>
      <c r="H65" s="59"/>
      <c r="I65" s="58"/>
      <c r="J65" s="59"/>
      <c r="K65" s="58"/>
      <c r="L65" s="2"/>
    </row>
    <row r="66" spans="1:12" ht="15.75" customHeight="1" x14ac:dyDescent="0.2">
      <c r="A66" s="2"/>
      <c r="B66" s="142" t="str">
        <f>IF(H2,"","💡 Faire un retour à la ligne dans une cellule : Alt + Entrée (Win) / Cmd + Entrée (Mac) — Copier-coller du contenu externe : double-cliquez d’abord dans la cellule (ou F2) avant de coller !")</f>
        <v>💡 Faire un retour à la ligne dans une cellule : Alt + Entrée (Win) / Cmd + Entrée (Mac) — Copier-coller du contenu externe : double-cliquez d’abord dans la cellule (ou F2) avant de coller !</v>
      </c>
      <c r="C66" s="143"/>
      <c r="D66" s="143"/>
      <c r="E66" s="143"/>
      <c r="F66" s="143"/>
      <c r="G66" s="143"/>
      <c r="H66" s="143"/>
      <c r="I66" s="143"/>
      <c r="J66" s="143"/>
      <c r="K66" s="143"/>
      <c r="L66" s="2"/>
    </row>
  </sheetData>
  <sheetProtection sheet="1" objects="1" scenarios="1"/>
  <protectedRanges>
    <protectedRange sqref="H2 B5:G5 I5:K5 G10:G65 I11 K11 I13 K13 I15 K15 I17 K17 I19 K19 I21 K21 I23 K23 I25 K25 I27 K27 I29 K29 I31 K31 I33 K33 I35 K35 I37 K37 I39 K39 I41 K41 I43 K43 I45 K45 I47 K47 I49 K49 I51 K51 I53 K53 I55 K55 I57 K57 I59 K59 I61 K61 I63 K63 I65 K65" name="Édition"/>
  </protectedRanges>
  <mergeCells count="3">
    <mergeCell ref="B5:G5"/>
    <mergeCell ref="I5:K5"/>
    <mergeCell ref="B66:K66"/>
  </mergeCells>
  <conditionalFormatting sqref="A1:L1">
    <cfRule type="expression" dxfId="261" priority="27">
      <formula>$H$2=TRUE</formula>
    </cfRule>
  </conditionalFormatting>
  <conditionalFormatting sqref="A2:L10 A66:L66 A11:D65 F11:L65">
    <cfRule type="expression" dxfId="260" priority="28">
      <formula>$H$2=TRUE</formula>
    </cfRule>
  </conditionalFormatting>
  <conditionalFormatting sqref="B10:K10 B66:K66 B11:D65 F11:K65">
    <cfRule type="expression" dxfId="259" priority="53">
      <formula>AND($B10="", ROW() = ROW($B$10) + COUNTIF($B$10:$B$65,"&lt;&gt;") + 1)</formula>
    </cfRule>
  </conditionalFormatting>
  <conditionalFormatting sqref="E10">
    <cfRule type="expression" dxfId="258" priority="29">
      <formula>COUNTIFS(   INDIRECT("'Plan hebdomadaire'!$B$5:$B$60"),   INDIRECT("E"&amp;ROW()-MOD(ROW()-10,2)),   INDIRECT("'Plan hebdomadaire'!$C$5:$C$60"),   "Rouge" )&gt;0</formula>
    </cfRule>
    <cfRule type="expression" dxfId="257" priority="30">
      <formula>COUNTIFS(   INDIRECT("'Plan hebdomadaire'!$B$5:$B$60"),   INDIRECT("E"&amp;ROW()-MOD(ROW()-10,2)),   INDIRECT("'Plan hebdomadaire'!$C$5:$C$60"),   "Rose clair" )&gt;0</formula>
    </cfRule>
    <cfRule type="expression" dxfId="256" priority="31">
      <formula>COUNTIFS(   INDIRECT("'Plan hebdomadaire'!$B$5:$B$60"),   INDIRECT("E"&amp;ROW()-MOD(ROW()-10,2)),   INDIRECT("'Plan hebdomadaire'!$C$5:$C$60"),   "Rose foncé" )&gt;0</formula>
    </cfRule>
    <cfRule type="expression" dxfId="255" priority="32">
      <formula>COUNTIFS(   INDIRECT("'Plan hebdomadaire'!$B$5:$B$60"),   INDIRECT("E"&amp;ROW()-MOD(ROW()-10,2)),   INDIRECT("'Plan hebdomadaire'!$C$5:$C$60"),   "Violet" )&gt;0</formula>
    </cfRule>
    <cfRule type="expression" dxfId="254" priority="33">
      <formula>COUNTIFS(   INDIRECT("'Plan hebdomadaire'!$B$5:$B$60"),   INDIRECT("E"&amp;ROW()-MOD(ROW()-10,2)),   INDIRECT("'Plan hebdomadaire'!$C$5:$C$60"),   "Lavande" )&gt;0</formula>
    </cfRule>
    <cfRule type="expression" dxfId="253" priority="34">
      <formula>COUNTIFS(INDIRECT("'Plan hebdomadaire'!$B$5:$B$60"),INDIRECT("E"&amp;ROW()-MOD(ROW()-10,2)),INDIRECT("'Plan hebdomadaire'!$C$5:$C$60"),"Indigo")&gt;0</formula>
    </cfRule>
    <cfRule type="expression" dxfId="252" priority="35">
      <formula>COUNTIFS(INDIRECT("'Plan hebdomadaire'!$B$5:$B$60"),INDIRECT("E"&amp;ROW()-MOD(ROW()-10,2)),INDIRECT("'Plan hebdomadaire'!$C$5:$C$60"),"Bleu")&gt;0</formula>
    </cfRule>
    <cfRule type="expression" dxfId="251" priority="36">
      <formula>COUNTIFS(INDIRECT("'Plan hebdomadaire'!$B$5:$B$60"),INDIRECT("E"&amp;ROW()-MOD(ROW()-10,2)),INDIRECT("'Plan hebdomadaire'!$C$5:$C$60"),"Bleu ciel")&gt;0</formula>
    </cfRule>
    <cfRule type="expression" dxfId="250" priority="37">
      <formula>COUNTIFS(INDIRECT("'Plan hebdomadaire'!$B$5:$B$60"),INDIRECT("E"&amp;ROW()-MOD(ROW()-10,2)),INDIRECT("'Plan hebdomadaire'!$C$5:$C$60"),"Azurin")&gt;0</formula>
    </cfRule>
    <cfRule type="expression" dxfId="249" priority="38">
      <formula>COUNTIFS(INDIRECT("'Plan hebdomadaire'!$B$5:$B$60"),INDIRECT("E"&amp;ROW()-MOD(ROW()-10,2)),INDIRECT("'Plan hebdomadaire'!$C$5:$C$60"),"Turquoise")&gt;0</formula>
    </cfRule>
    <cfRule type="expression" dxfId="248" priority="39">
      <formula>COUNTIFS(INDIRECT("'Plan hebdomadaire'!$B$5:$B$60"),INDIRECT("E"&amp;ROW()-MOD(ROW()-10,2)),INDIRECT("'Plan hebdomadaire'!$C$5:$C$60"),"Vert")&gt;0</formula>
    </cfRule>
    <cfRule type="expression" dxfId="247" priority="40">
      <formula>COUNTIFS(INDIRECT("'Plan hebdomadaire'!$B$5:$B$60"),INDIRECT("E"&amp;ROW()-MOD(ROW()-10,2)),INDIRECT("'Plan hebdomadaire'!$C$5:$C$60"),"Vert clair")&gt;0</formula>
    </cfRule>
    <cfRule type="expression" dxfId="246" priority="41">
      <formula>COUNTIFS(INDIRECT("'Plan hebdomadaire'!$B$5:$B$60"),INDIRECT("E"&amp;ROW()-MOD(ROW()-10,2)),INDIRECT("'Plan hebdomadaire'!$C$5:$C$60"),"Lime")&gt;0</formula>
    </cfRule>
    <cfRule type="expression" dxfId="245" priority="42">
      <formula>COUNTIFS(INDIRECT("'Plan hebdomadaire'!$B$5:$B$60"),INDIRECT("E"&amp;ROW()-MOD(ROW()-10,2)),INDIRECT("'Plan hebdomadaire'!$C$5:$C$60"),"Jaune")&gt;0</formula>
    </cfRule>
    <cfRule type="expression" dxfId="244" priority="43">
      <formula>COUNTIFS(INDIRECT("'Plan hebdomadaire'!$B$5:$B$60"),INDIRECT("E"&amp;ROW()-MOD(ROW()-10,2)),INDIRECT("'Plan hebdomadaire'!$C$5:$C$60"),"Orange clair")&gt;0</formula>
    </cfRule>
    <cfRule type="expression" dxfId="243" priority="44">
      <formula>COUNTIFS(INDIRECT("'Plan hebdomadaire'!$B$5:$B$60"),INDIRECT("E"&amp;ROW()-MOD(ROW()-10,2)),INDIRECT("'Plan hebdomadaire'!$C$5:$C$60"),"Orange")&gt;0</formula>
    </cfRule>
    <cfRule type="expression" dxfId="242" priority="45">
      <formula>COUNTIFS(INDIRECT("'Plan hebdomadaire'!$B$5:$B$60"),INDIRECT("E"&amp;ROW()-MOD(ROW()-10,2)),INDIRECT("'Plan hebdomadaire'!$C$5:$C$60"),"Orange foncé")&gt;0</formula>
    </cfRule>
    <cfRule type="expression" dxfId="241" priority="46">
      <formula>COUNTIFS(INDIRECT("'Plan hebdomadaire'!$B$5:$B$60"),INDIRECT("E"&amp;ROW()-MOD(ROW()-10,2)),INDIRECT("'Plan hebdomadaire'!$C$5:$C$60"),"Brun sable")&gt;0</formula>
    </cfRule>
    <cfRule type="expression" dxfId="240" priority="47">
      <formula>COUNTIFS(INDIRECT("'Plan hebdomadaire'!$B$5:$B$60"),INDIRECT("E"&amp;ROW()-MOD(ROW()-10,2)),INDIRECT("'Plan hebdomadaire'!$C$5:$C$60"),"Brun")&gt;0</formula>
    </cfRule>
    <cfRule type="expression" dxfId="239" priority="48">
      <formula>COUNTIFS(INDIRECT("'Plan hebdomadaire'!$B$5:$B$60"),INDIRECT("E"&amp;ROW()-MOD(ROW()-10,2)),INDIRECT("'Plan hebdomadaire'!$C$5:$C$60"),"Gris clair")&gt;0</formula>
    </cfRule>
    <cfRule type="expression" dxfId="238" priority="49">
      <formula>COUNTIFS(INDIRECT("'Plan hebdomadaire'!$B$5:$B$60"),INDIRECT("E"&amp;ROW()-MOD(ROW()-10,2)),INDIRECT("'Plan hebdomadaire'!$C$5:$C$60"),"Gris")&gt;0</formula>
    </cfRule>
    <cfRule type="expression" dxfId="237" priority="50">
      <formula>COUNTIFS(INDIRECT("'Plan hebdomadaire'!$B$5:$B$60"),INDIRECT("E"&amp;ROW()-MOD(ROW()-10,2)),INDIRECT("'Plan hebdomadaire'!$C$5:$C$60"),"Bleu gris")&gt;0</formula>
    </cfRule>
    <cfRule type="expression" dxfId="236" priority="51">
      <formula>COUNTIFS(INDIRECT("'Plan hebdomadaire'!$B$5:$B$60"),INDIRECT("E"&amp;ROW()-MOD(ROW()-10,2)),INDIRECT("'Plan hebdomadaire'!$C$5:$C$60"),"Noir")&gt;0</formula>
    </cfRule>
    <cfRule type="expression" dxfId="235" priority="52">
      <formula>COUNTIFS(INDIRECT("'Plan hebdomadaire'!$B$5:$B$60"),INDIRECT("E"&amp;ROW()-MOD(ROW()-10,2)),INDIRECT("'Plan hebdomadaire'!$C$5:$C$60"),"Blanc")&gt;0</formula>
    </cfRule>
  </conditionalFormatting>
  <conditionalFormatting sqref="E11:E65">
    <cfRule type="expression" dxfId="25" priority="1">
      <formula>$H$2=TRUE</formula>
    </cfRule>
  </conditionalFormatting>
  <conditionalFormatting sqref="E11:E65">
    <cfRule type="expression" dxfId="24" priority="26">
      <formula>AND($B11="", ROW() = ROW($B$10) + COUNTIF($B$10:$B$65,"&lt;&gt;") + 1)</formula>
    </cfRule>
  </conditionalFormatting>
  <conditionalFormatting sqref="E11:E65">
    <cfRule type="expression" dxfId="23" priority="2">
      <formula>COUNTIFS(   INDIRECT("'Plan hebdomadaire'!$B$5:$B$60"),   INDIRECT("E"&amp;ROW()-MOD(ROW()-10,2)),   INDIRECT("'Plan hebdomadaire'!$C$5:$C$60"),   "Rouge" )&gt;0</formula>
    </cfRule>
    <cfRule type="expression" dxfId="22" priority="3">
      <formula>COUNTIFS(   INDIRECT("'Plan hebdomadaire'!$B$5:$B$60"),   INDIRECT("E"&amp;ROW()-MOD(ROW()-10,2)),   INDIRECT("'Plan hebdomadaire'!$C$5:$C$60"),   "Rose clair" )&gt;0</formula>
    </cfRule>
    <cfRule type="expression" dxfId="21" priority="4">
      <formula>COUNTIFS(   INDIRECT("'Plan hebdomadaire'!$B$5:$B$60"),   INDIRECT("E"&amp;ROW()-MOD(ROW()-10,2)),   INDIRECT("'Plan hebdomadaire'!$C$5:$C$60"),   "Rose foncé" )&gt;0</formula>
    </cfRule>
    <cfRule type="expression" dxfId="20" priority="5">
      <formula>COUNTIFS(   INDIRECT("'Plan hebdomadaire'!$B$5:$B$60"),   INDIRECT("E"&amp;ROW()-MOD(ROW()-10,2)),   INDIRECT("'Plan hebdomadaire'!$C$5:$C$60"),   "Violet" )&gt;0</formula>
    </cfRule>
    <cfRule type="expression" dxfId="19" priority="6">
      <formula>COUNTIFS(   INDIRECT("'Plan hebdomadaire'!$B$5:$B$60"),   INDIRECT("E"&amp;ROW()-MOD(ROW()-10,2)),   INDIRECT("'Plan hebdomadaire'!$C$5:$C$60"),   "Lavande" )&gt;0</formula>
    </cfRule>
    <cfRule type="expression" dxfId="18" priority="7">
      <formula>COUNTIFS(INDIRECT("'Plan hebdomadaire'!$B$5:$B$60"),INDIRECT("E"&amp;ROW()-MOD(ROW()-10,2)),INDIRECT("'Plan hebdomadaire'!$C$5:$C$60"),"Indigo")&gt;0</formula>
    </cfRule>
    <cfRule type="expression" dxfId="17" priority="8">
      <formula>COUNTIFS(INDIRECT("'Plan hebdomadaire'!$B$5:$B$60"),INDIRECT("E"&amp;ROW()-MOD(ROW()-10,2)),INDIRECT("'Plan hebdomadaire'!$C$5:$C$60"),"Bleu")&gt;0</formula>
    </cfRule>
    <cfRule type="expression" dxfId="16" priority="9">
      <formula>COUNTIFS(INDIRECT("'Plan hebdomadaire'!$B$5:$B$60"),INDIRECT("E"&amp;ROW()-MOD(ROW()-10,2)),INDIRECT("'Plan hebdomadaire'!$C$5:$C$60"),"Bleu ciel")&gt;0</formula>
    </cfRule>
    <cfRule type="expression" dxfId="15" priority="10">
      <formula>COUNTIFS(INDIRECT("'Plan hebdomadaire'!$B$5:$B$60"),INDIRECT("E"&amp;ROW()-MOD(ROW()-10,2)),INDIRECT("'Plan hebdomadaire'!$C$5:$C$60"),"Azurin")&gt;0</formula>
    </cfRule>
    <cfRule type="expression" dxfId="14" priority="11">
      <formula>COUNTIFS(INDIRECT("'Plan hebdomadaire'!$B$5:$B$60"),INDIRECT("E"&amp;ROW()-MOD(ROW()-10,2)),INDIRECT("'Plan hebdomadaire'!$C$5:$C$60"),"Turquoise")&gt;0</formula>
    </cfRule>
    <cfRule type="expression" dxfId="13" priority="12">
      <formula>COUNTIFS(INDIRECT("'Plan hebdomadaire'!$B$5:$B$60"),INDIRECT("E"&amp;ROW()-MOD(ROW()-10,2)),INDIRECT("'Plan hebdomadaire'!$C$5:$C$60"),"Vert")&gt;0</formula>
    </cfRule>
    <cfRule type="expression" dxfId="12" priority="13">
      <formula>COUNTIFS(INDIRECT("'Plan hebdomadaire'!$B$5:$B$60"),INDIRECT("E"&amp;ROW()-MOD(ROW()-10,2)),INDIRECT("'Plan hebdomadaire'!$C$5:$C$60"),"Vert clair")&gt;0</formula>
    </cfRule>
    <cfRule type="expression" dxfId="11" priority="14">
      <formula>COUNTIFS(INDIRECT("'Plan hebdomadaire'!$B$5:$B$60"),INDIRECT("E"&amp;ROW()-MOD(ROW()-10,2)),INDIRECT("'Plan hebdomadaire'!$C$5:$C$60"),"Lime")&gt;0</formula>
    </cfRule>
    <cfRule type="expression" dxfId="10" priority="15">
      <formula>COUNTIFS(INDIRECT("'Plan hebdomadaire'!$B$5:$B$60"),INDIRECT("E"&amp;ROW()-MOD(ROW()-10,2)),INDIRECT("'Plan hebdomadaire'!$C$5:$C$60"),"Jaune")&gt;0</formula>
    </cfRule>
    <cfRule type="expression" dxfId="9" priority="16">
      <formula>COUNTIFS(INDIRECT("'Plan hebdomadaire'!$B$5:$B$60"),INDIRECT("E"&amp;ROW()-MOD(ROW()-10,2)),INDIRECT("'Plan hebdomadaire'!$C$5:$C$60"),"Orange clair")&gt;0</formula>
    </cfRule>
    <cfRule type="expression" dxfId="8" priority="17">
      <formula>COUNTIFS(INDIRECT("'Plan hebdomadaire'!$B$5:$B$60"),INDIRECT("E"&amp;ROW()-MOD(ROW()-10,2)),INDIRECT("'Plan hebdomadaire'!$C$5:$C$60"),"Orange")&gt;0</formula>
    </cfRule>
    <cfRule type="expression" dxfId="7" priority="18">
      <formula>COUNTIFS(INDIRECT("'Plan hebdomadaire'!$B$5:$B$60"),INDIRECT("E"&amp;ROW()-MOD(ROW()-10,2)),INDIRECT("'Plan hebdomadaire'!$C$5:$C$60"),"Orange foncé")&gt;0</formula>
    </cfRule>
    <cfRule type="expression" dxfId="6" priority="19">
      <formula>COUNTIFS(INDIRECT("'Plan hebdomadaire'!$B$5:$B$60"),INDIRECT("E"&amp;ROW()-MOD(ROW()-10,2)),INDIRECT("'Plan hebdomadaire'!$C$5:$C$60"),"Brun sable")&gt;0</formula>
    </cfRule>
    <cfRule type="expression" dxfId="5" priority="20">
      <formula>COUNTIFS(INDIRECT("'Plan hebdomadaire'!$B$5:$B$60"),INDIRECT("E"&amp;ROW()-MOD(ROW()-10,2)),INDIRECT("'Plan hebdomadaire'!$C$5:$C$60"),"Brun")&gt;0</formula>
    </cfRule>
    <cfRule type="expression" dxfId="4" priority="21">
      <formula>COUNTIFS(INDIRECT("'Plan hebdomadaire'!$B$5:$B$60"),INDIRECT("E"&amp;ROW()-MOD(ROW()-10,2)),INDIRECT("'Plan hebdomadaire'!$C$5:$C$60"),"Gris clair")&gt;0</formula>
    </cfRule>
    <cfRule type="expression" dxfId="3" priority="22">
      <formula>COUNTIFS(INDIRECT("'Plan hebdomadaire'!$B$5:$B$60"),INDIRECT("E"&amp;ROW()-MOD(ROW()-10,2)),INDIRECT("'Plan hebdomadaire'!$C$5:$C$60"),"Gris")&gt;0</formula>
    </cfRule>
    <cfRule type="expression" dxfId="2" priority="23">
      <formula>COUNTIFS(INDIRECT("'Plan hebdomadaire'!$B$5:$B$60"),INDIRECT("E"&amp;ROW()-MOD(ROW()-10,2)),INDIRECT("'Plan hebdomadaire'!$C$5:$C$60"),"Bleu gris")&gt;0</formula>
    </cfRule>
    <cfRule type="expression" dxfId="1" priority="24">
      <formula>COUNTIFS(INDIRECT("'Plan hebdomadaire'!$B$5:$B$60"),INDIRECT("E"&amp;ROW()-MOD(ROW()-10,2)),INDIRECT("'Plan hebdomadaire'!$C$5:$C$60"),"Noir")&gt;0</formula>
    </cfRule>
    <cfRule type="expression" dxfId="0" priority="25">
      <formula>COUNTIFS(INDIRECT("'Plan hebdomadaire'!$B$5:$B$60"),INDIRECT("E"&amp;ROW()-MOD(ROW()-10,2)),INDIRECT("'Plan hebdomadaire'!$C$5:$C$60"),"Blanc")&gt;0</formula>
    </cfRule>
  </conditionalFormatting>
  <printOptions horizontalCentered="1"/>
  <pageMargins left="0.7" right="0.7" top="0.75" bottom="0.75" header="0" footer="0"/>
  <pageSetup paperSize="9" fitToHeight="0" pageOrder="overThenDown"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H55"/>
  <sheetViews>
    <sheetView showGridLines="0" workbookViewId="0">
      <selection activeCell="G2" sqref="G2"/>
    </sheetView>
  </sheetViews>
  <sheetFormatPr baseColWidth="10" defaultColWidth="0" defaultRowHeight="15.75" customHeight="1" zeroHeight="1" x14ac:dyDescent="0.2"/>
  <cols>
    <col min="1" max="1" width="2.28515625" customWidth="1"/>
    <col min="2" max="2" width="18.5703125" customWidth="1"/>
    <col min="3" max="3" width="28.5703125" customWidth="1"/>
    <col min="4" max="4" width="4.28515625" customWidth="1"/>
    <col min="5" max="5" width="18.5703125" customWidth="1"/>
    <col min="6" max="6" width="28.5703125" customWidth="1"/>
    <col min="7" max="7" width="2.28515625" customWidth="1"/>
    <col min="8" max="8" width="17.7109375" hidden="1" customWidth="1"/>
  </cols>
  <sheetData>
    <row r="1" spans="1:8" ht="9.75" customHeight="1" x14ac:dyDescent="0.2">
      <c r="A1" s="1"/>
      <c r="B1" s="1"/>
      <c r="C1" s="1"/>
      <c r="D1" s="1"/>
      <c r="E1" s="1"/>
      <c r="F1" s="1"/>
      <c r="G1" s="1"/>
      <c r="H1" s="1" t="s">
        <v>1</v>
      </c>
    </row>
    <row r="2" spans="1:8" ht="27" customHeight="1" x14ac:dyDescent="0.2">
      <c r="A2" s="1"/>
      <c r="B2" s="69" t="s">
        <v>77</v>
      </c>
      <c r="C2" s="70"/>
      <c r="D2" s="71"/>
      <c r="E2" s="72" t="s">
        <v>78</v>
      </c>
      <c r="F2" s="73">
        <f>IF(ISNUMBER('Plan hebdomadaire'!$H$2), 'Plan hebdomadaire'!$H$2, "Veuillez spécifiez la semaine dans le Plan hebdomadaire !")</f>
        <v>45901</v>
      </c>
      <c r="G2" s="1"/>
      <c r="H2" s="74" t="e" cm="1">
        <f t="array" ref="H2">IF(E2 = "", "", _xlfn._xlws.FILTER(_xlfn.SEQUENCE(366, 1, DATE($E$2, 1, 1), 1), (WEEKDAY(_xlfn.SEQUENCE(366, 1, DATE($E$2, 1, 1), 1), 2) = 1)))</f>
        <v>#VALUE!</v>
      </c>
    </row>
    <row r="3" spans="1:8" ht="9.75" customHeight="1" x14ac:dyDescent="0.2">
      <c r="A3" s="1"/>
      <c r="B3" s="75"/>
      <c r="C3" s="75"/>
      <c r="D3" s="75"/>
      <c r="E3" s="75"/>
      <c r="F3" s="75"/>
      <c r="H3" s="76"/>
    </row>
    <row r="4" spans="1:8" ht="12.75" x14ac:dyDescent="0.2">
      <c r="A4" s="1"/>
      <c r="B4" s="77" t="s">
        <v>79</v>
      </c>
      <c r="C4" s="78">
        <f>IF(ISNUMBER('Plan hebdomadaire'!$H$2), 'Plan hebdomadaire'!$H$2, "")</f>
        <v>45901</v>
      </c>
      <c r="D4" s="75"/>
      <c r="E4" s="77" t="s">
        <v>80</v>
      </c>
      <c r="F4" s="78">
        <f>IF(ISNUMBER('Plan hebdomadaire'!H2), 'Plan hebdomadaire'!H2+1, "")</f>
        <v>45902</v>
      </c>
      <c r="H4" s="74"/>
    </row>
    <row r="5" spans="1:8" ht="3.75" customHeight="1" x14ac:dyDescent="0.2">
      <c r="A5" s="1"/>
      <c r="B5" s="75"/>
      <c r="C5" s="75"/>
      <c r="D5" s="75"/>
      <c r="E5" s="75"/>
      <c r="F5" s="75"/>
      <c r="H5" s="76"/>
    </row>
    <row r="6" spans="1:8" ht="12.75" x14ac:dyDescent="0.2">
      <c r="A6" s="1"/>
      <c r="B6" s="79"/>
      <c r="C6" s="80"/>
      <c r="D6" s="75"/>
      <c r="E6" s="79"/>
      <c r="F6" s="80"/>
      <c r="H6" s="74"/>
    </row>
    <row r="7" spans="1:8" ht="12.75" x14ac:dyDescent="0.2">
      <c r="A7" s="1"/>
      <c r="B7" s="81"/>
      <c r="C7" s="82"/>
      <c r="D7" s="75"/>
      <c r="E7" s="81"/>
      <c r="F7" s="82"/>
      <c r="H7" s="74"/>
    </row>
    <row r="8" spans="1:8" ht="12.75" x14ac:dyDescent="0.2">
      <c r="A8" s="1"/>
      <c r="B8" s="81"/>
      <c r="C8" s="82"/>
      <c r="D8" s="75"/>
      <c r="E8" s="81"/>
      <c r="F8" s="82"/>
      <c r="H8" s="74"/>
    </row>
    <row r="9" spans="1:8" ht="12.75" x14ac:dyDescent="0.2">
      <c r="A9" s="1"/>
      <c r="B9" s="81"/>
      <c r="C9" s="82"/>
      <c r="D9" s="75"/>
      <c r="E9" s="81"/>
      <c r="F9" s="82"/>
      <c r="H9" s="74"/>
    </row>
    <row r="10" spans="1:8" ht="12.75" x14ac:dyDescent="0.2">
      <c r="A10" s="1"/>
      <c r="B10" s="81"/>
      <c r="C10" s="82"/>
      <c r="D10" s="75"/>
      <c r="E10" s="81"/>
      <c r="F10" s="82"/>
      <c r="H10" s="74"/>
    </row>
    <row r="11" spans="1:8" ht="7.5" customHeight="1" x14ac:dyDescent="0.2">
      <c r="A11" s="1"/>
      <c r="B11" s="75"/>
      <c r="C11" s="75"/>
      <c r="D11" s="75"/>
      <c r="E11" s="75"/>
      <c r="F11" s="75"/>
      <c r="H11" s="76"/>
    </row>
    <row r="12" spans="1:8" ht="12.75" x14ac:dyDescent="0.2">
      <c r="A12" s="1"/>
      <c r="B12" s="77" t="s">
        <v>81</v>
      </c>
      <c r="C12" s="78">
        <f>IF(ISNUMBER('Plan hebdomadaire'!$H$2), 'Plan hebdomadaire'!$H$2+2, "")</f>
        <v>45903</v>
      </c>
      <c r="D12" s="75"/>
      <c r="E12" s="77" t="s">
        <v>82</v>
      </c>
      <c r="F12" s="78">
        <f>IF(ISNUMBER('Plan hebdomadaire'!$H$2), 'Plan hebdomadaire'!$H$2+3, "")</f>
        <v>45904</v>
      </c>
      <c r="H12" s="74"/>
    </row>
    <row r="13" spans="1:8" ht="3.75" customHeight="1" x14ac:dyDescent="0.2">
      <c r="A13" s="1"/>
      <c r="B13" s="75"/>
      <c r="C13" s="75"/>
      <c r="D13" s="75"/>
      <c r="E13" s="75"/>
      <c r="F13" s="75"/>
      <c r="H13" s="76"/>
    </row>
    <row r="14" spans="1:8" ht="12.75" x14ac:dyDescent="0.2">
      <c r="A14" s="1"/>
      <c r="B14" s="79"/>
      <c r="C14" s="80"/>
      <c r="D14" s="75"/>
      <c r="E14" s="79"/>
      <c r="F14" s="80"/>
      <c r="H14" s="74"/>
    </row>
    <row r="15" spans="1:8" ht="12.75" x14ac:dyDescent="0.2">
      <c r="A15" s="1"/>
      <c r="B15" s="81"/>
      <c r="C15" s="82"/>
      <c r="D15" s="75"/>
      <c r="E15" s="81"/>
      <c r="F15" s="82"/>
      <c r="H15" s="74"/>
    </row>
    <row r="16" spans="1:8" ht="12.75" x14ac:dyDescent="0.2">
      <c r="A16" s="1"/>
      <c r="B16" s="81"/>
      <c r="C16" s="82"/>
      <c r="D16" s="75"/>
      <c r="E16" s="81"/>
      <c r="F16" s="82"/>
      <c r="H16" s="74"/>
    </row>
    <row r="17" spans="1:8" ht="12.75" x14ac:dyDescent="0.2">
      <c r="A17" s="1"/>
      <c r="B17" s="81"/>
      <c r="C17" s="82"/>
      <c r="D17" s="75"/>
      <c r="E17" s="81"/>
      <c r="F17" s="82"/>
      <c r="H17" s="74"/>
    </row>
    <row r="18" spans="1:8" ht="12.75" x14ac:dyDescent="0.2">
      <c r="A18" s="1"/>
      <c r="B18" s="81"/>
      <c r="C18" s="82"/>
      <c r="D18" s="75"/>
      <c r="E18" s="81"/>
      <c r="F18" s="82"/>
      <c r="H18" s="74"/>
    </row>
    <row r="19" spans="1:8" ht="7.5" customHeight="1" x14ac:dyDescent="0.2">
      <c r="A19" s="1"/>
      <c r="B19" s="75"/>
      <c r="C19" s="75"/>
      <c r="D19" s="75"/>
      <c r="E19" s="75"/>
      <c r="F19" s="75"/>
      <c r="H19" s="76"/>
    </row>
    <row r="20" spans="1:8" ht="12.75" x14ac:dyDescent="0.2">
      <c r="A20" s="1"/>
      <c r="B20" s="77" t="s">
        <v>83</v>
      </c>
      <c r="C20" s="78">
        <f>IF(ISNUMBER('Plan hebdomadaire'!$H$2), 'Plan hebdomadaire'!$H$2+4, "")</f>
        <v>45905</v>
      </c>
      <c r="D20" s="75"/>
      <c r="E20" s="77" t="s">
        <v>84</v>
      </c>
      <c r="F20" s="77"/>
      <c r="H20" s="74"/>
    </row>
    <row r="21" spans="1:8" ht="3.75" customHeight="1" x14ac:dyDescent="0.2">
      <c r="A21" s="1"/>
      <c r="B21" s="75"/>
      <c r="C21" s="75"/>
      <c r="D21" s="75"/>
      <c r="E21" s="75"/>
      <c r="F21" s="75"/>
      <c r="H21" s="76"/>
    </row>
    <row r="22" spans="1:8" ht="12.75" x14ac:dyDescent="0.2">
      <c r="A22" s="1"/>
      <c r="B22" s="79"/>
      <c r="C22" s="80"/>
      <c r="D22" s="75"/>
      <c r="E22" s="144"/>
      <c r="F22" s="145"/>
      <c r="H22" s="74"/>
    </row>
    <row r="23" spans="1:8" ht="12.75" x14ac:dyDescent="0.2">
      <c r="A23" s="1"/>
      <c r="B23" s="81"/>
      <c r="C23" s="82"/>
      <c r="D23" s="75"/>
      <c r="E23" s="146"/>
      <c r="F23" s="147"/>
      <c r="H23" s="74"/>
    </row>
    <row r="24" spans="1:8" ht="12.75" x14ac:dyDescent="0.2">
      <c r="B24" s="81"/>
      <c r="C24" s="82"/>
      <c r="D24" s="75"/>
      <c r="E24" s="146"/>
      <c r="F24" s="147"/>
      <c r="H24" s="74"/>
    </row>
    <row r="25" spans="1:8" ht="12.75" x14ac:dyDescent="0.2">
      <c r="B25" s="81"/>
      <c r="C25" s="82"/>
      <c r="D25" s="75"/>
      <c r="E25" s="146"/>
      <c r="F25" s="147"/>
      <c r="H25" s="74"/>
    </row>
    <row r="26" spans="1:8" ht="12.75" x14ac:dyDescent="0.2">
      <c r="B26" s="81"/>
      <c r="C26" s="82"/>
      <c r="D26" s="75"/>
      <c r="E26" s="148"/>
      <c r="F26" s="149"/>
      <c r="H26" s="74"/>
    </row>
    <row r="27" spans="1:8" ht="7.5" customHeight="1" x14ac:dyDescent="0.2">
      <c r="B27" s="83"/>
      <c r="H27" s="76"/>
    </row>
    <row r="28" spans="1:8" ht="24.75" customHeight="1" x14ac:dyDescent="0.2">
      <c r="A28" s="84" t="str">
        <f>IF(G28=TRUE, "✂︎ "&amp;REPT("- ",35), "")</f>
        <v/>
      </c>
      <c r="B28" s="85"/>
      <c r="C28" s="85"/>
      <c r="D28" s="85"/>
      <c r="E28" s="85"/>
      <c r="F28" s="86" t="s">
        <v>85</v>
      </c>
      <c r="G28" s="113" t="b">
        <v>0</v>
      </c>
      <c r="H28" s="87"/>
    </row>
    <row r="29" spans="1:8" ht="9.75" customHeight="1" x14ac:dyDescent="0.2">
      <c r="H29" s="76"/>
    </row>
    <row r="30" spans="1:8" ht="27" customHeight="1" x14ac:dyDescent="0.2">
      <c r="A30" s="88"/>
      <c r="B30" s="89" t="str">
        <f>IF(AND($G$28, B2&lt;&gt;""), B2, "")</f>
        <v/>
      </c>
      <c r="C30" s="90"/>
      <c r="D30" s="91"/>
      <c r="E30" s="92" t="str">
        <f t="shared" ref="E30:F30" si="0">IF(AND($G$28, E2&lt;&gt;""), E2, "")</f>
        <v/>
      </c>
      <c r="F30" s="93" t="str">
        <f t="shared" si="0"/>
        <v/>
      </c>
      <c r="G30" s="94"/>
      <c r="H30" s="74" t="str" cm="1">
        <f t="array" ref="H30">IF(E30 = "", "", _xlfn._xlws.FILTER(_xlfn.SEQUENCE(366, 1, DATE($E$2, 1, 1), 1), (WEEKDAY(_xlfn.SEQUENCE(366, 1, DATE($E$2, 1, 1), 1), 2) = 1)))</f>
        <v/>
      </c>
    </row>
    <row r="31" spans="1:8" ht="9.75" customHeight="1" x14ac:dyDescent="0.2">
      <c r="A31" s="88"/>
      <c r="B31" s="95"/>
      <c r="C31" s="95"/>
      <c r="D31" s="95"/>
      <c r="E31" s="95"/>
      <c r="F31" s="95"/>
      <c r="G31" s="94"/>
      <c r="H31" s="76"/>
    </row>
    <row r="32" spans="1:8" ht="12.75" x14ac:dyDescent="0.2">
      <c r="A32" s="88"/>
      <c r="B32" s="121" t="str">
        <f t="shared" ref="B32:C32" si="1">IF(AND($G$28, B4&lt;&gt;""), B4, "")</f>
        <v/>
      </c>
      <c r="C32" s="96" t="str">
        <f t="shared" si="1"/>
        <v/>
      </c>
      <c r="D32" s="95"/>
      <c r="E32" s="121" t="str">
        <f t="shared" ref="E32:F32" si="2">IF(AND($G$28, E4&lt;&gt;""), E4, "")</f>
        <v/>
      </c>
      <c r="F32" s="96" t="str">
        <f t="shared" si="2"/>
        <v/>
      </c>
      <c r="G32" s="94"/>
      <c r="H32" s="74"/>
    </row>
    <row r="33" spans="1:8" ht="3.75" customHeight="1" x14ac:dyDescent="0.2">
      <c r="A33" s="88"/>
      <c r="B33" s="95"/>
      <c r="C33" s="95"/>
      <c r="D33" s="95"/>
      <c r="E33" s="95"/>
      <c r="F33" s="95"/>
      <c r="G33" s="94"/>
      <c r="H33" s="76"/>
    </row>
    <row r="34" spans="1:8" ht="12.75" x14ac:dyDescent="0.2">
      <c r="A34" s="88"/>
      <c r="B34" s="97" t="str">
        <f t="shared" ref="B34:C34" si="3">IF(AND($G$28, B6&lt;&gt;""), B6, "")</f>
        <v/>
      </c>
      <c r="C34" s="98" t="str">
        <f t="shared" si="3"/>
        <v/>
      </c>
      <c r="D34" s="95"/>
      <c r="E34" s="97" t="str">
        <f t="shared" ref="E34:F34" si="4">IF(AND($G$28, E6&lt;&gt;""), E6, "")</f>
        <v/>
      </c>
      <c r="F34" s="98" t="str">
        <f t="shared" si="4"/>
        <v/>
      </c>
      <c r="G34" s="94"/>
      <c r="H34" s="74"/>
    </row>
    <row r="35" spans="1:8" ht="12.75" x14ac:dyDescent="0.2">
      <c r="A35" s="88"/>
      <c r="B35" s="99" t="str">
        <f t="shared" ref="B35:C35" si="5">IF(AND($G$28, B7&lt;&gt;""), B7, "")</f>
        <v/>
      </c>
      <c r="C35" s="100" t="str">
        <f t="shared" si="5"/>
        <v/>
      </c>
      <c r="D35" s="95"/>
      <c r="E35" s="99" t="str">
        <f t="shared" ref="E35:F35" si="6">IF(AND($G$28, E7&lt;&gt;""), E7, "")</f>
        <v/>
      </c>
      <c r="F35" s="100" t="str">
        <f t="shared" si="6"/>
        <v/>
      </c>
      <c r="G35" s="94"/>
      <c r="H35" s="74"/>
    </row>
    <row r="36" spans="1:8" ht="12.75" x14ac:dyDescent="0.2">
      <c r="A36" s="88"/>
      <c r="B36" s="99" t="str">
        <f t="shared" ref="B36:C36" si="7">IF(AND($G$28, B8&lt;&gt;""), B8, "")</f>
        <v/>
      </c>
      <c r="C36" s="100" t="str">
        <f t="shared" si="7"/>
        <v/>
      </c>
      <c r="D36" s="95"/>
      <c r="E36" s="99" t="str">
        <f t="shared" ref="E36:F36" si="8">IF(AND($G$28, E8&lt;&gt;""), E8, "")</f>
        <v/>
      </c>
      <c r="F36" s="100" t="str">
        <f t="shared" si="8"/>
        <v/>
      </c>
      <c r="G36" s="94"/>
      <c r="H36" s="74"/>
    </row>
    <row r="37" spans="1:8" ht="12.75" x14ac:dyDescent="0.2">
      <c r="A37" s="88"/>
      <c r="B37" s="99" t="str">
        <f t="shared" ref="B37:C37" si="9">IF(AND($G$28, B9&lt;&gt;""), B9, "")</f>
        <v/>
      </c>
      <c r="C37" s="100" t="str">
        <f t="shared" si="9"/>
        <v/>
      </c>
      <c r="D37" s="95"/>
      <c r="E37" s="99" t="str">
        <f t="shared" ref="E37:F37" si="10">IF(AND($G$28, E9&lt;&gt;""), E9, "")</f>
        <v/>
      </c>
      <c r="F37" s="100" t="str">
        <f t="shared" si="10"/>
        <v/>
      </c>
      <c r="G37" s="94"/>
      <c r="H37" s="74"/>
    </row>
    <row r="38" spans="1:8" ht="12.75" x14ac:dyDescent="0.2">
      <c r="A38" s="88"/>
      <c r="B38" s="99" t="str">
        <f t="shared" ref="B38:C38" si="11">IF(AND($G$28, B10&lt;&gt;""), B10, "")</f>
        <v/>
      </c>
      <c r="C38" s="100" t="str">
        <f t="shared" si="11"/>
        <v/>
      </c>
      <c r="D38" s="95"/>
      <c r="E38" s="99" t="str">
        <f t="shared" ref="E38:F38" si="12">IF(AND($G$28, E10&lt;&gt;""), E10, "")</f>
        <v/>
      </c>
      <c r="F38" s="100" t="str">
        <f t="shared" si="12"/>
        <v/>
      </c>
      <c r="G38" s="94"/>
      <c r="H38" s="74"/>
    </row>
    <row r="39" spans="1:8" ht="7.5" customHeight="1" x14ac:dyDescent="0.2">
      <c r="A39" s="88"/>
      <c r="B39" s="95"/>
      <c r="C39" s="95"/>
      <c r="D39" s="95"/>
      <c r="E39" s="95"/>
      <c r="F39" s="95"/>
      <c r="G39" s="94"/>
      <c r="H39" s="76"/>
    </row>
    <row r="40" spans="1:8" ht="12.75" x14ac:dyDescent="0.2">
      <c r="A40" s="88"/>
      <c r="B40" s="121" t="str">
        <f t="shared" ref="B40:C40" si="13">IF(AND($G$28, B12&lt;&gt;""), B12, "")</f>
        <v/>
      </c>
      <c r="C40" s="96" t="str">
        <f t="shared" si="13"/>
        <v/>
      </c>
      <c r="D40" s="95"/>
      <c r="E40" s="121" t="str">
        <f t="shared" ref="E40:F40" si="14">IF(AND($G$28, E12&lt;&gt;""), E12, "")</f>
        <v/>
      </c>
      <c r="F40" s="96" t="str">
        <f t="shared" si="14"/>
        <v/>
      </c>
      <c r="G40" s="94"/>
      <c r="H40" s="74"/>
    </row>
    <row r="41" spans="1:8" ht="3.75" customHeight="1" x14ac:dyDescent="0.2">
      <c r="A41" s="88"/>
      <c r="B41" s="95"/>
      <c r="C41" s="95"/>
      <c r="D41" s="95"/>
      <c r="E41" s="95"/>
      <c r="F41" s="95"/>
      <c r="G41" s="94"/>
      <c r="H41" s="76"/>
    </row>
    <row r="42" spans="1:8" ht="12.75" x14ac:dyDescent="0.2">
      <c r="A42" s="88"/>
      <c r="B42" s="97" t="str">
        <f t="shared" ref="B42:C42" si="15">IF(AND($G$28, B14&lt;&gt;""), B14, "")</f>
        <v/>
      </c>
      <c r="C42" s="98" t="str">
        <f t="shared" si="15"/>
        <v/>
      </c>
      <c r="D42" s="95"/>
      <c r="E42" s="97" t="str">
        <f t="shared" ref="E42:F42" si="16">IF(AND($G$28, E14&lt;&gt;""), E14, "")</f>
        <v/>
      </c>
      <c r="F42" s="98" t="str">
        <f t="shared" si="16"/>
        <v/>
      </c>
      <c r="G42" s="94"/>
      <c r="H42" s="74"/>
    </row>
    <row r="43" spans="1:8" ht="12.75" x14ac:dyDescent="0.2">
      <c r="A43" s="88"/>
      <c r="B43" s="99" t="str">
        <f t="shared" ref="B43:C43" si="17">IF(AND($G$28, B15&lt;&gt;""), B15, "")</f>
        <v/>
      </c>
      <c r="C43" s="100" t="str">
        <f t="shared" si="17"/>
        <v/>
      </c>
      <c r="D43" s="95"/>
      <c r="E43" s="99" t="str">
        <f t="shared" ref="E43:F43" si="18">IF(AND($G$28, E15&lt;&gt;""), E15, "")</f>
        <v/>
      </c>
      <c r="F43" s="100" t="str">
        <f t="shared" si="18"/>
        <v/>
      </c>
      <c r="G43" s="94"/>
      <c r="H43" s="74"/>
    </row>
    <row r="44" spans="1:8" ht="12.75" x14ac:dyDescent="0.2">
      <c r="A44" s="88"/>
      <c r="B44" s="99" t="str">
        <f t="shared" ref="B44:C44" si="19">IF(AND($G$28, B16&lt;&gt;""), B16, "")</f>
        <v/>
      </c>
      <c r="C44" s="100" t="str">
        <f t="shared" si="19"/>
        <v/>
      </c>
      <c r="D44" s="95"/>
      <c r="E44" s="99" t="str">
        <f t="shared" ref="E44:F44" si="20">IF(AND($G$28, E16&lt;&gt;""), E16, "")</f>
        <v/>
      </c>
      <c r="F44" s="100" t="str">
        <f t="shared" si="20"/>
        <v/>
      </c>
      <c r="G44" s="94"/>
      <c r="H44" s="74"/>
    </row>
    <row r="45" spans="1:8" ht="12.75" x14ac:dyDescent="0.2">
      <c r="A45" s="88"/>
      <c r="B45" s="99" t="str">
        <f t="shared" ref="B45:C45" si="21">IF(AND($G$28, B17&lt;&gt;""), B17, "")</f>
        <v/>
      </c>
      <c r="C45" s="100" t="str">
        <f t="shared" si="21"/>
        <v/>
      </c>
      <c r="D45" s="95"/>
      <c r="E45" s="99" t="str">
        <f t="shared" ref="E45:F45" si="22">IF(AND($G$28, E17&lt;&gt;""), E17, "")</f>
        <v/>
      </c>
      <c r="F45" s="100" t="str">
        <f t="shared" si="22"/>
        <v/>
      </c>
      <c r="G45" s="94"/>
      <c r="H45" s="74"/>
    </row>
    <row r="46" spans="1:8" ht="12.75" x14ac:dyDescent="0.2">
      <c r="A46" s="88"/>
      <c r="B46" s="99" t="str">
        <f t="shared" ref="B46:C46" si="23">IF(AND($G$28, B18&lt;&gt;""), B18, "")</f>
        <v/>
      </c>
      <c r="C46" s="100" t="str">
        <f t="shared" si="23"/>
        <v/>
      </c>
      <c r="D46" s="95"/>
      <c r="E46" s="99" t="str">
        <f t="shared" ref="E46:F46" si="24">IF(AND($G$28, E18&lt;&gt;""), E18, "")</f>
        <v/>
      </c>
      <c r="F46" s="100" t="str">
        <f t="shared" si="24"/>
        <v/>
      </c>
      <c r="G46" s="94"/>
      <c r="H46" s="74"/>
    </row>
    <row r="47" spans="1:8" ht="7.5" customHeight="1" x14ac:dyDescent="0.2">
      <c r="A47" s="88"/>
      <c r="B47" s="95"/>
      <c r="C47" s="95"/>
      <c r="D47" s="95"/>
      <c r="E47" s="95"/>
      <c r="F47" s="95"/>
      <c r="G47" s="94"/>
      <c r="H47" s="76"/>
    </row>
    <row r="48" spans="1:8" ht="12.75" x14ac:dyDescent="0.2">
      <c r="A48" s="88"/>
      <c r="B48" s="121" t="str">
        <f t="shared" ref="B48:C48" si="25">IF(AND($G$28, B20&lt;&gt;""), B20, "")</f>
        <v/>
      </c>
      <c r="C48" s="96" t="str">
        <f t="shared" si="25"/>
        <v/>
      </c>
      <c r="D48" s="95"/>
      <c r="E48" s="121" t="str">
        <f t="shared" ref="E48:F48" si="26">IF(AND($G$28, E20&lt;&gt;""), E20, "")</f>
        <v/>
      </c>
      <c r="F48" s="121" t="str">
        <f t="shared" si="26"/>
        <v/>
      </c>
      <c r="G48" s="94"/>
      <c r="H48" s="74"/>
    </row>
    <row r="49" spans="1:8" ht="3.75" customHeight="1" x14ac:dyDescent="0.2">
      <c r="A49" s="88"/>
      <c r="B49" s="95"/>
      <c r="C49" s="95"/>
      <c r="D49" s="95"/>
      <c r="E49" s="95"/>
      <c r="F49" s="95"/>
      <c r="G49" s="94"/>
      <c r="H49" s="76"/>
    </row>
    <row r="50" spans="1:8" ht="12.75" x14ac:dyDescent="0.2">
      <c r="A50" s="88"/>
      <c r="B50" s="97" t="str">
        <f t="shared" ref="B50:C50" si="27">IF(AND($G$28, B22&lt;&gt;""), B22, "")</f>
        <v/>
      </c>
      <c r="C50" s="98" t="str">
        <f t="shared" si="27"/>
        <v/>
      </c>
      <c r="D50" s="95"/>
      <c r="E50" s="150" t="str">
        <f>IF(AND($G$28, E22&lt;&gt;""), E22, "")</f>
        <v/>
      </c>
      <c r="F50" s="145"/>
      <c r="G50" s="94"/>
      <c r="H50" s="74"/>
    </row>
    <row r="51" spans="1:8" ht="12.75" x14ac:dyDescent="0.2">
      <c r="A51" s="88"/>
      <c r="B51" s="99" t="str">
        <f t="shared" ref="B51:C51" si="28">IF(AND($G$28, B23&lt;&gt;""), B23, "")</f>
        <v/>
      </c>
      <c r="C51" s="100" t="str">
        <f t="shared" si="28"/>
        <v/>
      </c>
      <c r="D51" s="95"/>
      <c r="E51" s="146"/>
      <c r="F51" s="147"/>
      <c r="G51" s="94"/>
      <c r="H51" s="74"/>
    </row>
    <row r="52" spans="1:8" ht="12.75" x14ac:dyDescent="0.2">
      <c r="A52" s="88"/>
      <c r="B52" s="99" t="str">
        <f t="shared" ref="B52:C52" si="29">IF(AND($G$28, B24&lt;&gt;""), B24, "")</f>
        <v/>
      </c>
      <c r="C52" s="100" t="str">
        <f t="shared" si="29"/>
        <v/>
      </c>
      <c r="D52" s="95"/>
      <c r="E52" s="146"/>
      <c r="F52" s="147"/>
      <c r="G52" s="94"/>
      <c r="H52" s="74"/>
    </row>
    <row r="53" spans="1:8" ht="12.75" x14ac:dyDescent="0.2">
      <c r="A53" s="88"/>
      <c r="B53" s="99" t="str">
        <f t="shared" ref="B53:C53" si="30">IF(AND($G$28, B25&lt;&gt;""), B25, "")</f>
        <v/>
      </c>
      <c r="C53" s="100" t="str">
        <f t="shared" si="30"/>
        <v/>
      </c>
      <c r="D53" s="95"/>
      <c r="E53" s="146"/>
      <c r="F53" s="147"/>
      <c r="G53" s="94"/>
      <c r="H53" s="74"/>
    </row>
    <row r="54" spans="1:8" ht="12.75" x14ac:dyDescent="0.2">
      <c r="A54" s="88"/>
      <c r="B54" s="99" t="str">
        <f t="shared" ref="B54:C54" si="31">IF(AND($G$28, B26&lt;&gt;""), B26, "")</f>
        <v/>
      </c>
      <c r="C54" s="100" t="str">
        <f t="shared" si="31"/>
        <v/>
      </c>
      <c r="D54" s="95"/>
      <c r="E54" s="148"/>
      <c r="F54" s="149"/>
      <c r="G54" s="94"/>
      <c r="H54" s="74"/>
    </row>
    <row r="55" spans="1:8" ht="7.5" customHeight="1" x14ac:dyDescent="0.2">
      <c r="A55" s="88"/>
      <c r="B55" s="101"/>
      <c r="C55" s="102"/>
      <c r="D55" s="95"/>
      <c r="E55" s="102"/>
      <c r="F55" s="102"/>
      <c r="G55" s="94"/>
      <c r="H55" s="74"/>
    </row>
  </sheetData>
  <sheetProtection sheet="1" objects="1" scenarios="1"/>
  <protectedRanges>
    <protectedRange sqref="B6:B10 C6:C10 E6:E10 F6:F10 B14:B18 C14:C18 E14:E18 F14:F18 B22:B26 C22:C26 E22:F26 G28" name="Édition"/>
  </protectedRanges>
  <mergeCells count="2">
    <mergeCell ref="E22:F26"/>
    <mergeCell ref="E50:F54"/>
  </mergeCells>
  <conditionalFormatting sqref="A1:G55">
    <cfRule type="expression" dxfId="234" priority="1">
      <formula>$G$28=TRUE</formula>
    </cfRule>
  </conditionalFormatting>
  <pageMargins left="0" right="0" top="0" bottom="0" header="0" footer="0"/>
  <extLst>
    <ext xmlns:x14="http://schemas.microsoft.com/office/spreadsheetml/2009/9/main" uri="{CCE6A557-97BC-4b89-ADB6-D9C93CAAB3DF}">
      <x14:dataValidations xmlns:xm="http://schemas.microsoft.com/office/excel/2006/main" count="1">
        <x14:dataValidation type="list" allowBlank="1" showInputMessage="1" showErrorMessage="1" prompt="Cliquez ici et saisissez une des valeurs de la plage" xr:uid="{00000000-0002-0000-0600-000000000000}">
          <x14:formula1>
            <xm:f>'Plan hebdomadaire'!$B$5:$B55</xm:f>
          </x14:formula1>
          <xm:sqref>B6:B10 E6:E10 B14:B18 E14:E18 B22:B26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J30"/>
  <sheetViews>
    <sheetView showGridLines="0" workbookViewId="0">
      <selection activeCell="J1" sqref="J1"/>
    </sheetView>
  </sheetViews>
  <sheetFormatPr baseColWidth="10" defaultColWidth="0" defaultRowHeight="15.75" customHeight="1" zeroHeight="1" x14ac:dyDescent="0.2"/>
  <cols>
    <col min="1" max="1" width="2.28515625" customWidth="1"/>
    <col min="2" max="2" width="8.5703125" customWidth="1"/>
    <col min="3" max="7" width="27.140625" customWidth="1"/>
    <col min="8" max="9" width="23.85546875" hidden="1" customWidth="1"/>
    <col min="10" max="10" width="2.28515625" customWidth="1"/>
  </cols>
  <sheetData>
    <row r="1" spans="1:10" ht="30" customHeight="1" x14ac:dyDescent="0.2">
      <c r="A1" s="1"/>
      <c r="B1" s="151" t="str">
        <f>"🗓️  HORAIRE HEBDOMADAIRE · "&amp;'Plan hebdomadaire'!J2</f>
        <v>🗓️  HORAIRE HEBDOMADAIRE · 2025</v>
      </c>
      <c r="C1" s="127"/>
      <c r="D1" s="127"/>
      <c r="E1" s="127"/>
      <c r="F1" s="127"/>
      <c r="G1" s="127"/>
      <c r="H1" s="127"/>
      <c r="I1" s="127"/>
      <c r="J1" s="1"/>
    </row>
    <row r="2" spans="1:10" ht="12" customHeight="1" x14ac:dyDescent="0.2">
      <c r="A2" s="1"/>
      <c r="B2" s="103"/>
      <c r="C2" s="103"/>
      <c r="D2" s="103"/>
      <c r="E2" s="103"/>
      <c r="F2" s="103"/>
      <c r="G2" s="103"/>
      <c r="H2" s="103"/>
      <c r="I2" s="103"/>
    </row>
    <row r="3" spans="1:10" ht="41.25" customHeight="1" x14ac:dyDescent="0.2">
      <c r="A3" s="1"/>
      <c r="B3" s="104" t="s">
        <v>8</v>
      </c>
      <c r="C3" s="105" t="s">
        <v>86</v>
      </c>
      <c r="D3" s="105" t="s">
        <v>87</v>
      </c>
      <c r="E3" s="105" t="s">
        <v>88</v>
      </c>
      <c r="F3" s="105" t="s">
        <v>89</v>
      </c>
      <c r="G3" s="105" t="s">
        <v>90</v>
      </c>
      <c r="H3" s="105" t="s">
        <v>91</v>
      </c>
      <c r="I3" s="105" t="s">
        <v>92</v>
      </c>
    </row>
    <row r="4" spans="1:10" ht="7.5" customHeight="1" x14ac:dyDescent="0.2">
      <c r="A4" s="1"/>
      <c r="B4" s="106"/>
      <c r="C4" s="107"/>
      <c r="D4" s="107"/>
      <c r="E4" s="107"/>
      <c r="F4" s="107"/>
      <c r="G4" s="107"/>
      <c r="H4" s="107"/>
      <c r="I4" s="107"/>
    </row>
    <row r="5" spans="1:10" ht="41.25" customHeight="1" x14ac:dyDescent="0.2">
      <c r="A5" s="1"/>
      <c r="B5" s="108" t="str" cm="1">
        <f t="array" ref="B5:B13">IFERROR(TEXT(_xlfn._xlws.FILTER('Plan hebdomadaire'!E5:E59, ('Plan hebdomadaire'!E5:E59 &lt;&gt; "")), "hh:mm") &amp; CHAR(10) &amp; TEXT(_xlfn._xlws.FILTER('Plan hebdomadaire'!E6:E60, ('Plan hebdomadaire'!E6:E60 &lt;&gt; "")), "hh:mm"), "")</f>
        <v>08:00
08:50</v>
      </c>
      <c r="C5" s="109" t="str" cm="1">
        <f t="array" ref="C5:I13">IFERROR(_xlfn.VSTACK(_xlfn._xlws.FILTER('Plan hebdomadaire'!F5:L30, (ROW('Plan hebdomadaire'!E5:E30) &lt; MAX(_xlfn._xlws.FILTER(ROW('Plan hebdomadaire'!E5:E30), ('Plan hebdomadaire'!E5:E30 &lt;&gt; "")))) * (ISODD(ROW('Plan hebdomadaire'!F5:F30)))), _xlfn.HSTACK("", "", "", "", "https://hepicerie.com")), "")</f>
        <v>Exemple</v>
      </c>
      <c r="D5" s="109">
        <v>0</v>
      </c>
      <c r="E5" s="109">
        <v>0</v>
      </c>
      <c r="F5" s="109">
        <v>0</v>
      </c>
      <c r="G5" s="109">
        <v>0</v>
      </c>
      <c r="H5" s="110">
        <v>0</v>
      </c>
      <c r="I5" s="110">
        <v>0</v>
      </c>
    </row>
    <row r="6" spans="1:10" ht="41.25" customHeight="1" x14ac:dyDescent="0.2">
      <c r="A6" s="1"/>
      <c r="B6" s="108" t="str">
        <v>08:50
09:40</v>
      </c>
      <c r="C6" s="109">
        <v>0</v>
      </c>
      <c r="D6" s="109">
        <v>0</v>
      </c>
      <c r="E6" s="109">
        <v>0</v>
      </c>
      <c r="F6" s="109">
        <v>0</v>
      </c>
      <c r="G6" s="109">
        <v>0</v>
      </c>
      <c r="H6" s="110">
        <v>0</v>
      </c>
      <c r="I6" s="110">
        <v>0</v>
      </c>
    </row>
    <row r="7" spans="1:10" ht="41.25" customHeight="1" x14ac:dyDescent="0.2">
      <c r="A7" s="1"/>
      <c r="B7" s="108" t="str">
        <v>09:40
10:00</v>
      </c>
      <c r="C7" s="109">
        <v>0</v>
      </c>
      <c r="D7" s="109">
        <v>0</v>
      </c>
      <c r="E7" s="109">
        <v>0</v>
      </c>
      <c r="F7" s="109">
        <v>0</v>
      </c>
      <c r="G7" s="109">
        <v>0</v>
      </c>
      <c r="H7" s="110">
        <v>0</v>
      </c>
      <c r="I7" s="110">
        <v>0</v>
      </c>
    </row>
    <row r="8" spans="1:10" ht="41.25" customHeight="1" x14ac:dyDescent="0.2">
      <c r="A8" s="1"/>
      <c r="B8" s="108" t="str">
        <v>10:00
10:50</v>
      </c>
      <c r="C8" s="109">
        <v>0</v>
      </c>
      <c r="D8" s="109">
        <v>0</v>
      </c>
      <c r="E8" s="109">
        <v>0</v>
      </c>
      <c r="F8" s="109">
        <v>0</v>
      </c>
      <c r="G8" s="109">
        <v>0</v>
      </c>
      <c r="H8" s="110">
        <v>0</v>
      </c>
      <c r="I8" s="110">
        <v>0</v>
      </c>
    </row>
    <row r="9" spans="1:10" ht="41.25" customHeight="1" x14ac:dyDescent="0.2">
      <c r="A9" s="1"/>
      <c r="B9" s="108" t="str">
        <v>10:50
11:30</v>
      </c>
      <c r="C9" s="109">
        <v>0</v>
      </c>
      <c r="D9" s="109">
        <v>0</v>
      </c>
      <c r="E9" s="109">
        <v>0</v>
      </c>
      <c r="F9" s="109">
        <v>0</v>
      </c>
      <c r="G9" s="109">
        <v>0</v>
      </c>
      <c r="H9" s="110">
        <v>0</v>
      </c>
      <c r="I9" s="110">
        <v>0</v>
      </c>
    </row>
    <row r="10" spans="1:10" ht="41.25" customHeight="1" x14ac:dyDescent="0.2">
      <c r="A10" s="1"/>
      <c r="B10" s="108" t="str">
        <v>11:30
13:50</v>
      </c>
      <c r="C10" s="109">
        <v>0</v>
      </c>
      <c r="D10" s="109">
        <v>0</v>
      </c>
      <c r="E10" s="109">
        <v>0</v>
      </c>
      <c r="F10" s="109">
        <v>0</v>
      </c>
      <c r="G10" s="109">
        <v>0</v>
      </c>
      <c r="H10" s="110">
        <v>0</v>
      </c>
      <c r="I10" s="110">
        <v>0</v>
      </c>
    </row>
    <row r="11" spans="1:10" ht="41.25" customHeight="1" x14ac:dyDescent="0.2">
      <c r="A11" s="1"/>
      <c r="B11" s="108" t="str">
        <v>13:50
14:40</v>
      </c>
      <c r="C11" s="109">
        <v>0</v>
      </c>
      <c r="D11" s="109">
        <v>0</v>
      </c>
      <c r="E11" s="109">
        <v>0</v>
      </c>
      <c r="F11" s="109">
        <v>0</v>
      </c>
      <c r="G11" s="109">
        <v>0</v>
      </c>
      <c r="H11" s="110">
        <v>0</v>
      </c>
      <c r="I11" s="110">
        <v>0</v>
      </c>
    </row>
    <row r="12" spans="1:10" ht="41.25" customHeight="1" x14ac:dyDescent="0.2">
      <c r="A12" s="1"/>
      <c r="B12" s="108" t="str">
        <v>14:40
15:30</v>
      </c>
      <c r="C12" s="109">
        <v>0</v>
      </c>
      <c r="D12" s="109">
        <v>0</v>
      </c>
      <c r="E12" s="109">
        <v>0</v>
      </c>
      <c r="F12" s="109">
        <v>0</v>
      </c>
      <c r="G12" s="109">
        <v>0</v>
      </c>
      <c r="H12" s="110">
        <v>0</v>
      </c>
      <c r="I12" s="110">
        <v>0</v>
      </c>
    </row>
    <row r="13" spans="1:10" ht="41.25" customHeight="1" x14ac:dyDescent="0.2">
      <c r="A13" s="1"/>
      <c r="B13" s="108" t="str">
        <v/>
      </c>
      <c r="C13" s="109" t="str">
        <v/>
      </c>
      <c r="D13" s="109" t="str">
        <v/>
      </c>
      <c r="E13" s="109" t="str">
        <v/>
      </c>
      <c r="F13" s="109" t="str">
        <v/>
      </c>
      <c r="G13" s="111" t="str">
        <v>https://hepicerie.com</v>
      </c>
      <c r="H13" s="110" t="str">
        <v/>
      </c>
      <c r="I13" s="110" t="str">
        <v/>
      </c>
    </row>
    <row r="14" spans="1:10" ht="41.25" customHeight="1" x14ac:dyDescent="0.2">
      <c r="A14" s="1"/>
      <c r="B14" s="108"/>
      <c r="C14" s="109"/>
      <c r="D14" s="109"/>
      <c r="E14" s="109"/>
      <c r="F14" s="109"/>
      <c r="G14" s="109"/>
      <c r="H14" s="110"/>
      <c r="I14" s="110"/>
    </row>
    <row r="15" spans="1:10" ht="41.25" customHeight="1" x14ac:dyDescent="0.2">
      <c r="A15" s="1"/>
      <c r="B15" s="108"/>
      <c r="C15" s="109"/>
      <c r="D15" s="109"/>
      <c r="E15" s="109"/>
      <c r="F15" s="109"/>
      <c r="G15" s="109"/>
      <c r="H15" s="110"/>
      <c r="I15" s="110"/>
    </row>
    <row r="16" spans="1:10" ht="41.25" customHeight="1" x14ac:dyDescent="0.2">
      <c r="A16" s="1"/>
      <c r="B16" s="108"/>
      <c r="C16" s="109"/>
      <c r="D16" s="109"/>
      <c r="E16" s="109"/>
      <c r="F16" s="109"/>
      <c r="G16" s="109"/>
      <c r="H16" s="110"/>
      <c r="I16" s="110"/>
    </row>
    <row r="17" spans="1:9" ht="41.25" customHeight="1" x14ac:dyDescent="0.2">
      <c r="A17" s="1"/>
      <c r="B17" s="108"/>
      <c r="C17" s="109"/>
      <c r="D17" s="109"/>
      <c r="E17" s="109"/>
      <c r="F17" s="109"/>
      <c r="G17" s="109"/>
      <c r="H17" s="110"/>
      <c r="I17" s="110"/>
    </row>
    <row r="18" spans="1:9" ht="41.25" customHeight="1" x14ac:dyDescent="0.2">
      <c r="A18" s="1"/>
      <c r="B18" s="108"/>
      <c r="C18" s="109"/>
      <c r="D18" s="109"/>
      <c r="E18" s="109"/>
      <c r="F18" s="109"/>
      <c r="G18" s="109"/>
      <c r="H18" s="110"/>
      <c r="I18" s="110"/>
    </row>
    <row r="19" spans="1:9" ht="41.25" customHeight="1" x14ac:dyDescent="0.2">
      <c r="A19" s="1"/>
      <c r="B19" s="108"/>
      <c r="C19" s="109"/>
      <c r="D19" s="109"/>
      <c r="E19" s="109"/>
      <c r="F19" s="109"/>
      <c r="G19" s="109"/>
      <c r="H19" s="110"/>
      <c r="I19" s="110"/>
    </row>
    <row r="20" spans="1:9" ht="41.25" customHeight="1" x14ac:dyDescent="0.2">
      <c r="A20" s="1"/>
      <c r="B20" s="108"/>
      <c r="C20" s="109"/>
      <c r="D20" s="109"/>
      <c r="E20" s="109"/>
      <c r="F20" s="109"/>
      <c r="G20" s="109"/>
      <c r="H20" s="110"/>
      <c r="I20" s="110"/>
    </row>
    <row r="21" spans="1:9" ht="41.25" customHeight="1" x14ac:dyDescent="0.2">
      <c r="B21" s="108"/>
      <c r="C21" s="109"/>
      <c r="D21" s="109"/>
      <c r="E21" s="109"/>
      <c r="F21" s="109"/>
      <c r="G21" s="109"/>
      <c r="H21" s="110"/>
      <c r="I21" s="110"/>
    </row>
    <row r="22" spans="1:9" ht="41.25" customHeight="1" x14ac:dyDescent="0.2">
      <c r="B22" s="108"/>
      <c r="C22" s="109"/>
      <c r="D22" s="109"/>
      <c r="E22" s="109"/>
      <c r="F22" s="109"/>
      <c r="G22" s="109"/>
      <c r="H22" s="110"/>
      <c r="I22" s="110"/>
    </row>
    <row r="23" spans="1:9" ht="41.25" customHeight="1" x14ac:dyDescent="0.2">
      <c r="B23" s="108"/>
      <c r="C23" s="109"/>
      <c r="D23" s="109"/>
      <c r="E23" s="109"/>
      <c r="F23" s="109"/>
      <c r="G23" s="109"/>
      <c r="H23" s="110"/>
      <c r="I23" s="110"/>
    </row>
    <row r="24" spans="1:9" ht="41.25" customHeight="1" x14ac:dyDescent="0.2">
      <c r="B24" s="108"/>
      <c r="C24" s="109"/>
      <c r="D24" s="109"/>
      <c r="E24" s="109"/>
      <c r="F24" s="109"/>
      <c r="G24" s="109"/>
      <c r="H24" s="110"/>
      <c r="I24" s="110"/>
    </row>
    <row r="25" spans="1:9" ht="41.25" customHeight="1" x14ac:dyDescent="0.2">
      <c r="B25" s="108"/>
      <c r="C25" s="109"/>
      <c r="D25" s="109"/>
      <c r="E25" s="109"/>
      <c r="F25" s="109"/>
      <c r="G25" s="109"/>
      <c r="H25" s="110"/>
      <c r="I25" s="110"/>
    </row>
    <row r="26" spans="1:9" ht="41.25" customHeight="1" x14ac:dyDescent="0.2">
      <c r="B26" s="108"/>
      <c r="C26" s="109"/>
      <c r="D26" s="109"/>
      <c r="E26" s="109"/>
      <c r="F26" s="109"/>
      <c r="G26" s="109"/>
      <c r="H26" s="110"/>
      <c r="I26" s="110"/>
    </row>
    <row r="27" spans="1:9" ht="41.25" customHeight="1" x14ac:dyDescent="0.2">
      <c r="B27" s="108"/>
      <c r="C27" s="109"/>
      <c r="D27" s="109"/>
      <c r="E27" s="109"/>
      <c r="F27" s="109"/>
      <c r="G27" s="109"/>
      <c r="H27" s="110"/>
      <c r="I27" s="110"/>
    </row>
    <row r="28" spans="1:9" ht="41.25" customHeight="1" x14ac:dyDescent="0.2">
      <c r="B28" s="108"/>
      <c r="C28" s="109"/>
      <c r="D28" s="109"/>
      <c r="E28" s="109"/>
      <c r="F28" s="109"/>
      <c r="G28" s="109"/>
      <c r="H28" s="110"/>
      <c r="I28" s="110"/>
    </row>
    <row r="29" spans="1:9" ht="41.25" customHeight="1" x14ac:dyDescent="0.2">
      <c r="B29" s="108"/>
      <c r="C29" s="109"/>
      <c r="D29" s="109"/>
      <c r="E29" s="109"/>
      <c r="F29" s="109"/>
      <c r="G29" s="109"/>
      <c r="H29" s="110"/>
      <c r="I29" s="110"/>
    </row>
    <row r="30" spans="1:9" ht="41.25" customHeight="1" x14ac:dyDescent="0.2">
      <c r="B30" s="108"/>
      <c r="C30" s="109"/>
      <c r="D30" s="109"/>
      <c r="E30" s="109"/>
      <c r="F30" s="109"/>
      <c r="G30" s="109"/>
      <c r="H30" s="110"/>
      <c r="I30" s="110"/>
    </row>
  </sheetData>
  <sheetProtection sheet="1" objects="1" scenarios="1"/>
  <mergeCells count="1">
    <mergeCell ref="B1:I1"/>
  </mergeCells>
  <conditionalFormatting sqref="B1:I30">
    <cfRule type="cellIs" dxfId="233" priority="26" operator="equal">
      <formula>"https://hepicerie.com"</formula>
    </cfRule>
  </conditionalFormatting>
  <conditionalFormatting sqref="B5:I30">
    <cfRule type="containsBlanks" dxfId="232" priority="25">
      <formula>LEN(TRIM(B5))=0</formula>
    </cfRule>
  </conditionalFormatting>
  <conditionalFormatting sqref="C5:I30">
    <cfRule type="expression" dxfId="231" priority="1">
      <formula>COUNTIFS(INDIRECT("'Plan hebdomadaire'!$B$5:$B$60"),C5,INDIRECT("'Plan hebdomadaire'!$C$5:$C$60"),"Rouge")&gt;0</formula>
    </cfRule>
    <cfRule type="expression" dxfId="230" priority="2">
      <formula>COUNTIFS(INDIRECT("'Plan hebdomadaire'!$B$5:$B$60"),C5,INDIRECT("'Plan hebdomadaire'!$C$5:$C$60"),"Rose clair")&gt;0</formula>
    </cfRule>
    <cfRule type="expression" dxfId="229" priority="3">
      <formula>COUNTIFS(INDIRECT("'Plan hebdomadaire'!$B$5:$B$60"),C5,INDIRECT("'Plan hebdomadaire'!$C$5:$C$60"),"Rose foncé")&gt;0</formula>
    </cfRule>
    <cfRule type="expression" dxfId="228" priority="4">
      <formula>COUNTIFS(INDIRECT("'Plan hebdomadaire'!$B$5:$B$60"),C5,INDIRECT("'Plan hebdomadaire'!$C$5:$C$60"),"Violet")&gt;0</formula>
    </cfRule>
    <cfRule type="expression" dxfId="227" priority="5">
      <formula>COUNTIFS(INDIRECT("'Plan hebdomadaire'!$B$5:$B$60"),C5,INDIRECT("'Plan hebdomadaire'!$C$5:$C$60"),"Lavande")&gt;0</formula>
    </cfRule>
    <cfRule type="expression" dxfId="226" priority="6">
      <formula>COUNTIFS(INDIRECT("'Plan hebdomadaire'!$B$5:$B$60"),C5,INDIRECT("'Plan hebdomadaire'!$C$5:$C$60"),"Indigo")&gt;0</formula>
    </cfRule>
    <cfRule type="expression" dxfId="225" priority="7">
      <formula>COUNTIFS(INDIRECT("'Plan hebdomadaire'!$B$5:$B$60"),C5,INDIRECT("'Plan hebdomadaire'!$C$5:$C$60"),"Bleu")&gt;0</formula>
    </cfRule>
    <cfRule type="expression" dxfId="224" priority="8">
      <formula>COUNTIFS(INDIRECT("'Plan hebdomadaire'!$B$5:$B$60"),C5,INDIRECT("'Plan hebdomadaire'!$C$5:$C$60"),"Bleu ciel")&gt;0</formula>
    </cfRule>
    <cfRule type="expression" dxfId="223" priority="9">
      <formula>COUNTIFS(INDIRECT("'Plan hebdomadaire'!$B$5:$B$60"),C5,INDIRECT("'Plan hebdomadaire'!$C$5:$C$60"),"Azurin")&gt;0</formula>
    </cfRule>
    <cfRule type="expression" dxfId="222" priority="10">
      <formula>COUNTIFS(INDIRECT("'Plan hebdomadaire'!$B$5:$B$60"),C5,INDIRECT("'Plan hebdomadaire'!$C$5:$C$60"),"Turquoise")&gt;0</formula>
    </cfRule>
    <cfRule type="expression" dxfId="221" priority="11">
      <formula>COUNTIFS(INDIRECT("'Plan hebdomadaire'!$B$5:$B$60"),C5,INDIRECT("'Plan hebdomadaire'!$C$5:$C$60"),"Vert")&gt;0</formula>
    </cfRule>
    <cfRule type="expression" dxfId="220" priority="12">
      <formula>COUNTIFS(INDIRECT("'Plan hebdomadaire'!$B$5:$B$60"),C5,INDIRECT("'Plan hebdomadaire'!$C$5:$C$60"),"Vert clair")&gt;0</formula>
    </cfRule>
    <cfRule type="expression" dxfId="219" priority="13">
      <formula>COUNTIFS(INDIRECT("'Plan hebdomadaire'!$B$5:$B$60"),C5,INDIRECT("'Plan hebdomadaire'!$C$5:$C$60"),"Lime")&gt;0</formula>
    </cfRule>
    <cfRule type="expression" dxfId="218" priority="14">
      <formula>COUNTIFS(INDIRECT("'Plan hebdomadaire'!$B$5:$B$60"),C5,INDIRECT("'Plan hebdomadaire'!$C$5:$C$60"),"Jaune")&gt;0</formula>
    </cfRule>
    <cfRule type="expression" dxfId="217" priority="15">
      <formula>COUNTIFS(INDIRECT("'Plan hebdomadaire'!$B$5:$B$60"),C5,INDIRECT("'Plan hebdomadaire'!$C$5:$C$60"),"Orange clair")&gt;0</formula>
    </cfRule>
    <cfRule type="expression" dxfId="216" priority="16">
      <formula>COUNTIFS(INDIRECT("'Plan hebdomadaire'!$B$5:$B$60"),C5,INDIRECT("'Plan hebdomadaire'!$C$5:$C$60"),"Orange")&gt;0</formula>
    </cfRule>
    <cfRule type="expression" dxfId="215" priority="17">
      <formula>COUNTIFS(INDIRECT("'Plan hebdomadaire'!$B$5:$B$60"),C5,INDIRECT("'Plan hebdomadaire'!$C$5:$C$60"),"Orange foncé")&gt;0</formula>
    </cfRule>
    <cfRule type="expression" dxfId="214" priority="18">
      <formula>COUNTIFS(INDIRECT("'Plan hebdomadaire'!$B$5:$B$60"),C5,INDIRECT("'Plan hebdomadaire'!$C$5:$C$60"),"Brun sable")&gt;0</formula>
    </cfRule>
    <cfRule type="expression" dxfId="213" priority="19">
      <formula>COUNTIFS(INDIRECT("'Plan hebdomadaire'!$B$5:$B$60"),C5,INDIRECT("'Plan hebdomadaire'!$C$5:$C$60"),"Brun")&gt;0</formula>
    </cfRule>
    <cfRule type="expression" dxfId="212" priority="20">
      <formula>COUNTIFS(INDIRECT("'Plan hebdomadaire'!$B$5:$B$60"),C5,INDIRECT("'Plan hebdomadaire'!$C$5:$C$60"),"Gris clair")&gt;0</formula>
    </cfRule>
    <cfRule type="expression" dxfId="211" priority="21">
      <formula>COUNTIFS(INDIRECT("'Plan hebdomadaire'!$B$5:$B$60"),C5,INDIRECT("'Plan hebdomadaire'!$C$5:$C$60"),"Gris")&gt;0</formula>
    </cfRule>
    <cfRule type="expression" dxfId="210" priority="22">
      <formula>COUNTIFS(INDIRECT("'Plan hebdomadaire'!$B$5:$B$60"),C5,INDIRECT("'Plan hebdomadaire'!$C$5:$C$60"),"Bleu gris")&gt;0</formula>
    </cfRule>
    <cfRule type="expression" dxfId="209" priority="23">
      <formula>COUNTIFS(INDIRECT("'Plan hebdomadaire'!$B$5:$B$60"),C5,INDIRECT("'Plan hebdomadaire'!$C$5:$C$60"),"Noir")&gt;0</formula>
    </cfRule>
    <cfRule type="expression" dxfId="208" priority="24">
      <formula>COUNTIFS(INDIRECT("'Plan hebdomadaire'!$B$5:$B$60"),C5,INDIRECT("'Plan hebdomadaire'!$C$5:$C$60"),"Blanc")&gt;0</formula>
    </cfRule>
  </conditionalFormatting>
  <pageMargins left="0" right="0" top="0" bottom="0" header="0" footer="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8</vt:i4>
      </vt:variant>
    </vt:vector>
  </HeadingPairs>
  <TitlesOfParts>
    <vt:vector size="8" baseType="lpstr">
      <vt:lpstr>Plan hebdomadaire</vt:lpstr>
      <vt:lpstr>📘Lundi</vt:lpstr>
      <vt:lpstr>📕Mardi</vt:lpstr>
      <vt:lpstr>📗Mercredi</vt:lpstr>
      <vt:lpstr>📒Jeudi</vt:lpstr>
      <vt:lpstr>📙Vendredi</vt:lpstr>
      <vt:lpstr>🏠Devoirs</vt:lpstr>
      <vt:lpstr>🖨️ Horaire à imprimer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Jauquier Laurent</cp:lastModifiedBy>
  <cp:revision/>
  <dcterms:created xsi:type="dcterms:W3CDTF">2025-09-30T23:06:36Z</dcterms:created>
  <dcterms:modified xsi:type="dcterms:W3CDTF">2025-10-03T12:17:13Z</dcterms:modified>
  <cp:category/>
  <cp:contentStatus/>
</cp:coreProperties>
</file>